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60" windowWidth="15400" windowHeight="7640" tabRatio="326" activeTab="0"/>
  </bookViews>
  <sheets>
    <sheet name="Rezultati" sheetId="1" r:id="rId1"/>
    <sheet name="EKIPE" sheetId="2" state="hidden" r:id="rId2"/>
    <sheet name="POSAMEZNO" sheetId="3" state="hidden" r:id="rId3"/>
  </sheets>
  <definedNames/>
  <calcPr fullCalcOnLoad="1"/>
</workbook>
</file>

<file path=xl/sharedStrings.xml><?xml version="1.0" encoding="utf-8"?>
<sst xmlns="http://schemas.openxmlformats.org/spreadsheetml/2006/main" count="362" uniqueCount="80">
  <si>
    <t>Zmaga</t>
  </si>
  <si>
    <t>Igra</t>
  </si>
  <si>
    <t xml:space="preserve">Bonus </t>
  </si>
  <si>
    <t>REZULTAT</t>
  </si>
  <si>
    <t>:</t>
  </si>
  <si>
    <t>1.kolo</t>
  </si>
  <si>
    <t>2.kolo</t>
  </si>
  <si>
    <t>3.kolo</t>
  </si>
  <si>
    <t>4.kolo</t>
  </si>
  <si>
    <t>5.kolo</t>
  </si>
  <si>
    <t>6.kolo</t>
  </si>
  <si>
    <t>7.kolo</t>
  </si>
  <si>
    <t>EKIPA</t>
  </si>
  <si>
    <t>SKUPAJ</t>
  </si>
  <si>
    <t>FENIKS klubski turnir</t>
  </si>
  <si>
    <t>Center:</t>
  </si>
  <si>
    <t>Klub 300 Ljubljana</t>
  </si>
  <si>
    <t>Kraj in datum:</t>
  </si>
  <si>
    <t>Ljubljana</t>
  </si>
  <si>
    <t>Rezultat ( BEST 4/5)</t>
  </si>
  <si>
    <t>Rezultat posamezno</t>
  </si>
  <si>
    <t>NASTOPAJOČI IGRALCI</t>
  </si>
  <si>
    <t>1.</t>
  </si>
  <si>
    <t>AMADEJ</t>
  </si>
  <si>
    <t>2.</t>
  </si>
  <si>
    <t>ČRT</t>
  </si>
  <si>
    <t>3.</t>
  </si>
  <si>
    <t>CVETA</t>
  </si>
  <si>
    <t>4.</t>
  </si>
  <si>
    <t>EVA</t>
  </si>
  <si>
    <t>5.</t>
  </si>
  <si>
    <t>IGOR</t>
  </si>
  <si>
    <t>6.</t>
  </si>
  <si>
    <t>DARJA</t>
  </si>
  <si>
    <t>7.</t>
  </si>
  <si>
    <t>NATAŠA P.</t>
  </si>
  <si>
    <t>8.</t>
  </si>
  <si>
    <t>MAKS</t>
  </si>
  <si>
    <t>9.</t>
  </si>
  <si>
    <t>JANEZ</t>
  </si>
  <si>
    <t>10.</t>
  </si>
  <si>
    <t>VIKA</t>
  </si>
  <si>
    <t>11.</t>
  </si>
  <si>
    <t>TUFKE</t>
  </si>
  <si>
    <t>12.</t>
  </si>
  <si>
    <t>OSMO</t>
  </si>
  <si>
    <t>13.</t>
  </si>
  <si>
    <t>VANJA</t>
  </si>
  <si>
    <t>14.</t>
  </si>
  <si>
    <t>UROŠ</t>
  </si>
  <si>
    <t>VRSTNI RED - EKIP</t>
  </si>
  <si>
    <t>VRSTNI RED - POSAMEZNO</t>
  </si>
  <si>
    <t>REZULTAT - POSAMEZNO</t>
  </si>
  <si>
    <t>KEGLJI</t>
  </si>
  <si>
    <t>BONUS</t>
  </si>
  <si>
    <t>FINALE ŽENSKE LIGE ZA SEZONO 2015 - 2016</t>
  </si>
  <si>
    <t>FENIKS 1</t>
  </si>
  <si>
    <t>Victorija Krivulutskaya</t>
  </si>
  <si>
    <t>Nataša Pirc Musar</t>
  </si>
  <si>
    <t>FENIKS 2</t>
  </si>
  <si>
    <t>Vanja Katona</t>
  </si>
  <si>
    <t>OLIMPIJA</t>
  </si>
  <si>
    <t>Tatjana Jamnik</t>
  </si>
  <si>
    <t>Anica Knavs</t>
  </si>
  <si>
    <t>ZAGORJE 3</t>
  </si>
  <si>
    <t>Maša Vehovec</t>
  </si>
  <si>
    <t>Tjaša Vehovec</t>
  </si>
  <si>
    <t>ZAGORJE 4</t>
  </si>
  <si>
    <t>Marjana kanižar</t>
  </si>
  <si>
    <t>Lidija Zaletel</t>
  </si>
  <si>
    <t>EPIC 2</t>
  </si>
  <si>
    <t>Simona kogovšek</t>
  </si>
  <si>
    <t>Nada Kordež</t>
  </si>
  <si>
    <t>EPIC 1</t>
  </si>
  <si>
    <t>Ljuba Ceglar</t>
  </si>
  <si>
    <t>Jožica Može</t>
  </si>
  <si>
    <t>ZAGORJE 1</t>
  </si>
  <si>
    <t>Suzana Zupančič</t>
  </si>
  <si>
    <t>Marija Prah</t>
  </si>
  <si>
    <t>Nataša Kržišnik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</si>
</sst>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;@"/>
    <numFmt numFmtId="173" formatCode="#,##0.0"/>
  </numFmts>
  <fonts count="69"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4"/>
      <name val="Arial Narrow"/>
      <family val="2"/>
    </font>
    <font>
      <b/>
      <sz val="14"/>
      <color indexed="62"/>
      <name val="Arial Narrow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11"/>
      <color indexed="63"/>
      <name val="Arial"/>
      <family val="2"/>
    </font>
    <font>
      <b/>
      <sz val="12"/>
      <name val="Arial Narrow"/>
      <family val="2"/>
    </font>
    <font>
      <sz val="8"/>
      <name val="Comic Sans MS"/>
      <family val="4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8"/>
      <color indexed="60"/>
      <name val="Arial"/>
      <family val="2"/>
    </font>
    <font>
      <b/>
      <sz val="16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8"/>
      <color rgb="FFC00000"/>
      <name val="Arial"/>
      <family val="2"/>
    </font>
    <font>
      <b/>
      <sz val="16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horizontal="center"/>
      <protection hidden="1" locked="0"/>
    </xf>
    <xf numFmtId="0" fontId="4" fillId="33" borderId="14" xfId="0" applyFont="1" applyFill="1" applyBorder="1" applyAlignment="1" applyProtection="1">
      <alignment horizontal="center"/>
      <protection hidden="1"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 horizontal="center"/>
      <protection hidden="1"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hidden="1"/>
    </xf>
    <xf numFmtId="0" fontId="0" fillId="35" borderId="22" xfId="0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 horizontal="right"/>
      <protection hidden="1"/>
    </xf>
    <xf numFmtId="0" fontId="0" fillId="34" borderId="23" xfId="0" applyFill="1" applyBorder="1" applyAlignment="1" applyProtection="1">
      <alignment horizontal="right"/>
      <protection hidden="1"/>
    </xf>
    <xf numFmtId="0" fontId="3" fillId="34" borderId="24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 horizontal="left"/>
      <protection hidden="1"/>
    </xf>
    <xf numFmtId="0" fontId="0" fillId="34" borderId="25" xfId="0" applyFill="1" applyBorder="1" applyAlignment="1" applyProtection="1">
      <alignment horizontal="left"/>
      <protection hidden="1"/>
    </xf>
    <xf numFmtId="0" fontId="0" fillId="33" borderId="16" xfId="0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26" xfId="0" applyFont="1" applyFill="1" applyBorder="1" applyAlignment="1" applyProtection="1">
      <alignment horizontal="left"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7" fillId="0" borderId="27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6" fillId="0" borderId="27" xfId="0" applyFont="1" applyFill="1" applyBorder="1" applyAlignment="1" applyProtection="1">
      <alignment horizontal="left" vertical="center"/>
      <protection hidden="1"/>
    </xf>
    <xf numFmtId="14" fontId="7" fillId="0" borderId="27" xfId="0" applyNumberFormat="1" applyFont="1" applyFill="1" applyBorder="1" applyAlignment="1" applyProtection="1">
      <alignment vertical="center"/>
      <protection locked="0"/>
    </xf>
    <xf numFmtId="172" fontId="7" fillId="0" borderId="27" xfId="0" applyNumberFormat="1" applyFont="1" applyFill="1" applyBorder="1" applyAlignment="1" applyProtection="1">
      <alignment horizontal="right" vertical="center"/>
      <protection locked="0"/>
    </xf>
    <xf numFmtId="172" fontId="7" fillId="0" borderId="0" xfId="0" applyNumberFormat="1" applyFont="1" applyFill="1" applyBorder="1" applyAlignment="1" applyProtection="1">
      <alignment horizontal="right" vertical="center"/>
      <protection locked="0"/>
    </xf>
    <xf numFmtId="14" fontId="6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left" vertical="center"/>
      <protection hidden="1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5" fillId="0" borderId="31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  <protection hidden="1"/>
    </xf>
    <xf numFmtId="0" fontId="13" fillId="0" borderId="14" xfId="0" applyFont="1" applyFill="1" applyBorder="1" applyAlignment="1" applyProtection="1">
      <alignment horizontal="left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left" vertical="center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6" fillId="0" borderId="34" xfId="0" applyNumberFormat="1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/>
      <protection hidden="1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16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locked="0"/>
    </xf>
    <xf numFmtId="1" fontId="12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5" fillId="0" borderId="42" xfId="0" applyFont="1" applyFill="1" applyBorder="1" applyAlignment="1" applyProtection="1">
      <alignment vertical="center"/>
      <protection hidden="1"/>
    </xf>
    <xf numFmtId="0" fontId="0" fillId="0" borderId="31" xfId="0" applyFill="1" applyBorder="1" applyAlignment="1">
      <alignment vertical="center"/>
    </xf>
    <xf numFmtId="0" fontId="12" fillId="0" borderId="43" xfId="0" applyFont="1" applyFill="1" applyBorder="1" applyAlignment="1" applyProtection="1">
      <alignment horizontal="left" vertical="center"/>
      <protection locked="0"/>
    </xf>
    <xf numFmtId="0" fontId="12" fillId="0" borderId="44" xfId="0" applyFont="1" applyFill="1" applyBorder="1" applyAlignment="1" applyProtection="1">
      <alignment horizontal="left" vertical="center"/>
      <protection locked="0"/>
    </xf>
    <xf numFmtId="0" fontId="0" fillId="36" borderId="0" xfId="0" applyFill="1" applyBorder="1" applyAlignment="1" applyProtection="1">
      <alignment horizontal="center"/>
      <protection hidden="1"/>
    </xf>
    <xf numFmtId="0" fontId="3" fillId="36" borderId="0" xfId="0" applyFont="1" applyFill="1" applyBorder="1" applyAlignment="1" applyProtection="1">
      <alignment horizontal="center"/>
      <protection hidden="1"/>
    </xf>
    <xf numFmtId="0" fontId="0" fillId="33" borderId="45" xfId="0" applyFill="1" applyBorder="1" applyAlignment="1" applyProtection="1">
      <alignment vertical="center"/>
      <protection hidden="1"/>
    </xf>
    <xf numFmtId="0" fontId="0" fillId="33" borderId="46" xfId="0" applyFill="1" applyBorder="1" applyAlignment="1" applyProtection="1">
      <alignment vertical="center"/>
      <protection hidden="1"/>
    </xf>
    <xf numFmtId="0" fontId="0" fillId="33" borderId="47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18" fillId="33" borderId="0" xfId="0" applyFont="1" applyFill="1" applyAlignment="1" applyProtection="1">
      <alignment horizontal="center"/>
      <protection hidden="1"/>
    </xf>
    <xf numFmtId="0" fontId="18" fillId="33" borderId="0" xfId="0" applyFont="1" applyFill="1" applyAlignment="1" applyProtection="1">
      <alignment/>
      <protection hidden="1"/>
    </xf>
    <xf numFmtId="0" fontId="18" fillId="33" borderId="0" xfId="0" applyFont="1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right"/>
      <protection hidden="1"/>
    </xf>
    <xf numFmtId="0" fontId="0" fillId="36" borderId="0" xfId="0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horizontal="left"/>
      <protection hidden="1"/>
    </xf>
    <xf numFmtId="0" fontId="0" fillId="36" borderId="13" xfId="0" applyFill="1" applyBorder="1" applyAlignment="1" applyProtection="1">
      <alignment vertic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0" fillId="36" borderId="0" xfId="0" applyFill="1" applyBorder="1" applyAlignment="1" applyProtection="1">
      <alignment vertical="center" wrapText="1"/>
      <protection hidden="1"/>
    </xf>
    <xf numFmtId="0" fontId="19" fillId="33" borderId="12" xfId="0" applyFont="1" applyFill="1" applyBorder="1" applyAlignment="1" applyProtection="1">
      <alignment vertical="center" wrapText="1"/>
      <protection hidden="1"/>
    </xf>
    <xf numFmtId="0" fontId="66" fillId="36" borderId="12" xfId="0" applyFont="1" applyFill="1" applyBorder="1" applyAlignment="1" applyProtection="1">
      <alignment horizontal="center"/>
      <protection hidden="1"/>
    </xf>
    <xf numFmtId="0" fontId="19" fillId="33" borderId="12" xfId="0" applyFont="1" applyFill="1" applyBorder="1" applyAlignment="1" applyProtection="1">
      <alignment horizontal="center"/>
      <protection hidden="1"/>
    </xf>
    <xf numFmtId="0" fontId="19" fillId="33" borderId="48" xfId="0" applyFont="1" applyFill="1" applyBorder="1" applyAlignment="1" applyProtection="1">
      <alignment vertical="center"/>
      <protection hidden="1"/>
    </xf>
    <xf numFmtId="0" fontId="19" fillId="33" borderId="10" xfId="0" applyFont="1" applyFill="1" applyBorder="1" applyAlignment="1" applyProtection="1">
      <alignment horizontal="center"/>
      <protection hidden="1"/>
    </xf>
    <xf numFmtId="0" fontId="19" fillId="33" borderId="48" xfId="0" applyFont="1" applyFill="1" applyBorder="1" applyAlignment="1" applyProtection="1">
      <alignment vertical="center" wrapText="1"/>
      <protection hidden="1"/>
    </xf>
    <xf numFmtId="0" fontId="19" fillId="33" borderId="0" xfId="0" applyFont="1" applyFill="1" applyBorder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horizontal="right"/>
      <protection hidden="1"/>
    </xf>
    <xf numFmtId="0" fontId="19" fillId="33" borderId="13" xfId="0" applyFont="1" applyFill="1" applyBorder="1" applyAlignment="1" applyProtection="1">
      <alignment horizontal="center"/>
      <protection hidden="1"/>
    </xf>
    <xf numFmtId="0" fontId="19" fillId="33" borderId="0" xfId="0" applyFont="1" applyFill="1" applyAlignment="1" applyProtection="1">
      <alignment horizontal="center"/>
      <protection hidden="1"/>
    </xf>
    <xf numFmtId="0" fontId="19" fillId="33" borderId="49" xfId="0" applyFont="1" applyFill="1" applyBorder="1" applyAlignment="1" applyProtection="1">
      <alignment vertical="center"/>
      <protection hidden="1"/>
    </xf>
    <xf numFmtId="0" fontId="19" fillId="33" borderId="11" xfId="0" applyFont="1" applyFill="1" applyBorder="1" applyAlignment="1" applyProtection="1">
      <alignment horizontal="center"/>
      <protection hidden="1"/>
    </xf>
    <xf numFmtId="0" fontId="19" fillId="33" borderId="13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19" fillId="36" borderId="0" xfId="0" applyFont="1" applyFill="1" applyBorder="1" applyAlignment="1" applyProtection="1">
      <alignment vertical="center"/>
      <protection hidden="1"/>
    </xf>
    <xf numFmtId="3" fontId="19" fillId="33" borderId="20" xfId="0" applyNumberFormat="1" applyFont="1" applyFill="1" applyBorder="1" applyAlignment="1" applyProtection="1">
      <alignment horizontal="center"/>
      <protection hidden="1"/>
    </xf>
    <xf numFmtId="3" fontId="19" fillId="33" borderId="17" xfId="0" applyNumberFormat="1" applyFont="1" applyFill="1" applyBorder="1" applyAlignment="1" applyProtection="1">
      <alignment horizontal="center"/>
      <protection hidden="1"/>
    </xf>
    <xf numFmtId="3" fontId="19" fillId="33" borderId="25" xfId="0" applyNumberFormat="1" applyFont="1" applyFill="1" applyBorder="1" applyAlignment="1" applyProtection="1">
      <alignment horizontal="center"/>
      <protection hidden="1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/>
      <protection hidden="1"/>
    </xf>
    <xf numFmtId="0" fontId="23" fillId="37" borderId="19" xfId="0" applyFont="1" applyFill="1" applyBorder="1" applyAlignment="1" applyProtection="1">
      <alignment/>
      <protection hidden="1"/>
    </xf>
    <xf numFmtId="0" fontId="23" fillId="37" borderId="16" xfId="0" applyFont="1" applyFill="1" applyBorder="1" applyAlignment="1" applyProtection="1">
      <alignment/>
      <protection hidden="1"/>
    </xf>
    <xf numFmtId="0" fontId="23" fillId="37" borderId="23" xfId="0" applyFont="1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vertical="center"/>
      <protection locked="0"/>
    </xf>
    <xf numFmtId="0" fontId="2" fillId="33" borderId="5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9" fillId="33" borderId="14" xfId="0" applyFont="1" applyFill="1" applyBorder="1" applyAlignment="1" applyProtection="1">
      <alignment horizontal="center"/>
      <protection hidden="1"/>
    </xf>
    <xf numFmtId="0" fontId="19" fillId="33" borderId="17" xfId="0" applyFont="1" applyFill="1" applyBorder="1" applyAlignment="1" applyProtection="1">
      <alignment horizontal="center"/>
      <protection hidden="1"/>
    </xf>
    <xf numFmtId="0" fontId="19" fillId="33" borderId="24" xfId="0" applyFont="1" applyFill="1" applyBorder="1" applyAlignment="1" applyProtection="1">
      <alignment horizontal="center"/>
      <protection hidden="1"/>
    </xf>
    <xf numFmtId="0" fontId="19" fillId="33" borderId="25" xfId="0" applyFont="1" applyFill="1" applyBorder="1" applyAlignment="1" applyProtection="1">
      <alignment horizontal="center"/>
      <protection hidden="1"/>
    </xf>
    <xf numFmtId="3" fontId="67" fillId="33" borderId="15" xfId="0" applyNumberFormat="1" applyFont="1" applyFill="1" applyBorder="1" applyAlignment="1" applyProtection="1">
      <alignment horizontal="center" vertical="center"/>
      <protection hidden="1"/>
    </xf>
    <xf numFmtId="0" fontId="67" fillId="33" borderId="20" xfId="0" applyFont="1" applyFill="1" applyBorder="1" applyAlignment="1" applyProtection="1">
      <alignment horizontal="center" vertical="center"/>
      <protection hidden="1"/>
    </xf>
    <xf numFmtId="0" fontId="67" fillId="33" borderId="14" xfId="0" applyFont="1" applyFill="1" applyBorder="1" applyAlignment="1" applyProtection="1">
      <alignment horizontal="center" vertical="center"/>
      <protection hidden="1"/>
    </xf>
    <xf numFmtId="0" fontId="67" fillId="33" borderId="17" xfId="0" applyFont="1" applyFill="1" applyBorder="1" applyAlignment="1" applyProtection="1">
      <alignment horizontal="center" vertical="center"/>
      <protection hidden="1"/>
    </xf>
    <xf numFmtId="0" fontId="19" fillId="33" borderId="15" xfId="0" applyFont="1" applyFill="1" applyBorder="1" applyAlignment="1" applyProtection="1">
      <alignment horizontal="center"/>
      <protection hidden="1"/>
    </xf>
    <xf numFmtId="0" fontId="19" fillId="33" borderId="20" xfId="0" applyFont="1" applyFill="1" applyBorder="1" applyAlignment="1" applyProtection="1">
      <alignment horizontal="center"/>
      <protection hidden="1"/>
    </xf>
    <xf numFmtId="0" fontId="24" fillId="38" borderId="51" xfId="0" applyFont="1" applyFill="1" applyBorder="1" applyAlignment="1" applyProtection="1">
      <alignment horizontal="center" vertical="center"/>
      <protection hidden="1"/>
    </xf>
    <xf numFmtId="0" fontId="24" fillId="38" borderId="52" xfId="0" applyFont="1" applyFill="1" applyBorder="1" applyAlignment="1" applyProtection="1">
      <alignment horizontal="center" vertical="center"/>
      <protection hidden="1"/>
    </xf>
    <xf numFmtId="0" fontId="24" fillId="38" borderId="53" xfId="0" applyFont="1" applyFill="1" applyBorder="1" applyAlignment="1" applyProtection="1">
      <alignment horizontal="center" vertical="center"/>
      <protection hidden="1"/>
    </xf>
    <xf numFmtId="0" fontId="24" fillId="38" borderId="54" xfId="0" applyFont="1" applyFill="1" applyBorder="1" applyAlignment="1" applyProtection="1">
      <alignment horizontal="center" vertical="center"/>
      <protection hidden="1"/>
    </xf>
    <xf numFmtId="0" fontId="24" fillId="38" borderId="55" xfId="0" applyFont="1" applyFill="1" applyBorder="1" applyAlignment="1" applyProtection="1">
      <alignment horizontal="center" vertical="center"/>
      <protection hidden="1"/>
    </xf>
    <xf numFmtId="0" fontId="24" fillId="38" borderId="56" xfId="0" applyFont="1" applyFill="1" applyBorder="1" applyAlignment="1" applyProtection="1">
      <alignment horizontal="center" vertical="center"/>
      <protection hidden="1"/>
    </xf>
    <xf numFmtId="3" fontId="67" fillId="33" borderId="14" xfId="0" applyNumberFormat="1" applyFont="1" applyFill="1" applyBorder="1" applyAlignment="1" applyProtection="1">
      <alignment horizontal="center" vertical="center"/>
      <protection hidden="1"/>
    </xf>
    <xf numFmtId="0" fontId="67" fillId="33" borderId="24" xfId="0" applyFont="1" applyFill="1" applyBorder="1" applyAlignment="1" applyProtection="1">
      <alignment horizontal="center" vertical="center"/>
      <protection hidden="1"/>
    </xf>
    <xf numFmtId="0" fontId="67" fillId="33" borderId="25" xfId="0" applyFont="1" applyFill="1" applyBorder="1" applyAlignment="1" applyProtection="1">
      <alignment horizontal="center" vertical="center"/>
      <protection hidden="1"/>
    </xf>
    <xf numFmtId="0" fontId="68" fillId="33" borderId="20" xfId="0" applyFont="1" applyFill="1" applyBorder="1" applyAlignment="1" applyProtection="1">
      <alignment horizontal="center" vertical="center"/>
      <protection hidden="1"/>
    </xf>
    <xf numFmtId="0" fontId="68" fillId="33" borderId="17" xfId="0" applyFont="1" applyFill="1" applyBorder="1" applyAlignment="1" applyProtection="1">
      <alignment horizontal="center" vertical="center"/>
      <protection hidden="1"/>
    </xf>
    <xf numFmtId="0" fontId="20" fillId="36" borderId="14" xfId="0" applyFont="1" applyFill="1" applyBorder="1" applyAlignment="1" applyProtection="1">
      <alignment horizontal="center" vertical="center"/>
      <protection hidden="1"/>
    </xf>
    <xf numFmtId="0" fontId="68" fillId="33" borderId="25" xfId="0" applyFont="1" applyFill="1" applyBorder="1" applyAlignment="1" applyProtection="1">
      <alignment horizontal="center" vertical="center"/>
      <protection hidden="1"/>
    </xf>
    <xf numFmtId="0" fontId="20" fillId="33" borderId="24" xfId="0" applyFont="1" applyFill="1" applyBorder="1" applyAlignment="1" applyProtection="1">
      <alignment horizontal="center" vertical="center"/>
      <protection hidden="1"/>
    </xf>
    <xf numFmtId="0" fontId="24" fillId="38" borderId="57" xfId="0" applyFont="1" applyFill="1" applyBorder="1" applyAlignment="1" applyProtection="1">
      <alignment horizontal="center" vertical="center"/>
      <protection hidden="1"/>
    </xf>
    <xf numFmtId="0" fontId="24" fillId="38" borderId="26" xfId="0" applyFont="1" applyFill="1" applyBorder="1" applyAlignment="1" applyProtection="1">
      <alignment horizontal="center" vertical="center"/>
      <protection hidden="1"/>
    </xf>
    <xf numFmtId="0" fontId="24" fillId="38" borderId="58" xfId="0" applyFont="1" applyFill="1" applyBorder="1" applyAlignment="1" applyProtection="1">
      <alignment horizontal="center" vertical="center"/>
      <protection hidden="1"/>
    </xf>
    <xf numFmtId="3" fontId="67" fillId="36" borderId="14" xfId="0" applyNumberFormat="1" applyFont="1" applyFill="1" applyBorder="1" applyAlignment="1" applyProtection="1">
      <alignment horizontal="center" vertical="center"/>
      <protection hidden="1"/>
    </xf>
    <xf numFmtId="0" fontId="67" fillId="36" borderId="17" xfId="0" applyFont="1" applyFill="1" applyBorder="1" applyAlignment="1" applyProtection="1">
      <alignment horizontal="center" vertical="center"/>
      <protection hidden="1"/>
    </xf>
    <xf numFmtId="0" fontId="67" fillId="36" borderId="14" xfId="0" applyFont="1" applyFill="1" applyBorder="1" applyAlignment="1" applyProtection="1">
      <alignment horizontal="center" vertical="center"/>
      <protection hidden="1"/>
    </xf>
    <xf numFmtId="0" fontId="24" fillId="38" borderId="10" xfId="0" applyFont="1" applyFill="1" applyBorder="1" applyAlignment="1" applyProtection="1">
      <alignment horizontal="center" vertical="center"/>
      <protection hidden="1"/>
    </xf>
    <xf numFmtId="0" fontId="24" fillId="38" borderId="50" xfId="0" applyFont="1" applyFill="1" applyBorder="1" applyAlignment="1" applyProtection="1">
      <alignment horizontal="center" vertical="center"/>
      <protection hidden="1"/>
    </xf>
    <xf numFmtId="0" fontId="24" fillId="38" borderId="59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horizontal="center"/>
      <protection hidden="1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20" fillId="33" borderId="15" xfId="0" applyFont="1" applyFill="1" applyBorder="1" applyAlignment="1" applyProtection="1">
      <alignment horizontal="center" vertical="center"/>
      <protection hidden="1"/>
    </xf>
    <xf numFmtId="0" fontId="22" fillId="38" borderId="16" xfId="0" applyFont="1" applyFill="1" applyBorder="1" applyAlignment="1" applyProtection="1">
      <alignment horizontal="center" vertical="center"/>
      <protection hidden="1"/>
    </xf>
    <xf numFmtId="0" fontId="22" fillId="38" borderId="23" xfId="0" applyFont="1" applyFill="1" applyBorder="1" applyAlignment="1" applyProtection="1">
      <alignment horizontal="center" vertical="center"/>
      <protection hidden="1"/>
    </xf>
    <xf numFmtId="0" fontId="25" fillId="33" borderId="0" xfId="0" applyFont="1" applyFill="1" applyBorder="1" applyAlignment="1" applyProtection="1">
      <alignment horizontal="center" vertical="center"/>
      <protection hidden="1"/>
    </xf>
    <xf numFmtId="0" fontId="25" fillId="33" borderId="55" xfId="0" applyFont="1" applyFill="1" applyBorder="1" applyAlignment="1" applyProtection="1">
      <alignment horizontal="center" vertical="center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21" fillId="33" borderId="55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3" borderId="55" xfId="0" applyFont="1" applyFill="1" applyBorder="1" applyAlignment="1" applyProtection="1">
      <alignment horizontal="center" vertical="center"/>
      <protection hidden="1"/>
    </xf>
    <xf numFmtId="0" fontId="20" fillId="0" borderId="15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2" fillId="38" borderId="19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15" fillId="0" borderId="42" xfId="0" applyFont="1" applyFill="1" applyBorder="1" applyAlignment="1" applyProtection="1">
      <alignment horizontal="center"/>
      <protection hidden="1"/>
    </xf>
    <xf numFmtId="0" fontId="15" fillId="0" borderId="27" xfId="0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1</xdr:col>
      <xdr:colOff>171450</xdr:colOff>
      <xdr:row>10</xdr:row>
      <xdr:rowOff>142875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8383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</xdr:row>
      <xdr:rowOff>66675</xdr:rowOff>
    </xdr:from>
    <xdr:to>
      <xdr:col>1</xdr:col>
      <xdr:colOff>19050</xdr:colOff>
      <xdr:row>19</xdr:row>
      <xdr:rowOff>47625</xdr:rowOff>
    </xdr:to>
    <xdr:pic>
      <xdr:nvPicPr>
        <xdr:cNvPr id="2" name="Picture 39" descr="BZ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600200"/>
          <a:ext cx="1524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6"/>
  <sheetViews>
    <sheetView tabSelected="1" zoomScalePageLayoutView="0" workbookViewId="0" topLeftCell="F1">
      <pane ySplit="21" topLeftCell="A22" activePane="bottomLeft" state="frozen"/>
      <selection pane="topLeft" activeCell="A1" sqref="A1"/>
      <selection pane="bottomLeft" activeCell="J4" sqref="J4:O21"/>
    </sheetView>
  </sheetViews>
  <sheetFormatPr defaultColWidth="11.57421875" defaultRowHeight="12.75"/>
  <cols>
    <col min="1" max="1" width="25.00390625" style="2" customWidth="1"/>
    <col min="2" max="2" width="3.8515625" style="1" customWidth="1"/>
    <col min="3" max="3" width="18.00390625" style="1" customWidth="1"/>
    <col min="4" max="4" width="8.421875" style="1" customWidth="1"/>
    <col min="5" max="5" width="1.28515625" style="3" customWidth="1"/>
    <col min="6" max="6" width="8.421875" style="1" customWidth="1"/>
    <col min="7" max="7" width="18.00390625" style="1" customWidth="1"/>
    <col min="8" max="8" width="3.7109375" style="1" customWidth="1"/>
    <col min="9" max="9" width="0.42578125" style="1" customWidth="1"/>
    <col min="10" max="10" width="3.421875" style="1" customWidth="1"/>
    <col min="11" max="11" width="18.00390625" style="1" customWidth="1"/>
    <col min="12" max="12" width="8.421875" style="1" customWidth="1"/>
    <col min="13" max="13" width="1.28515625" style="3" customWidth="1"/>
    <col min="14" max="14" width="8.421875" style="1" customWidth="1"/>
    <col min="15" max="15" width="18.00390625" style="1" customWidth="1"/>
    <col min="16" max="16" width="4.00390625" style="1" customWidth="1"/>
    <col min="17" max="17" width="0.42578125" style="1" hidden="1" customWidth="1"/>
    <col min="18" max="18" width="0.9921875" style="1" customWidth="1"/>
    <col min="19" max="19" width="23.7109375" style="1" customWidth="1"/>
    <col min="20" max="20" width="8.421875" style="1" customWidth="1"/>
    <col min="21" max="21" width="1.28515625" style="3" customWidth="1"/>
    <col min="22" max="22" width="3.28125" style="1" customWidth="1"/>
    <col min="23" max="23" width="0.9921875" style="1" hidden="1" customWidth="1"/>
    <col min="24" max="24" width="1.7109375" style="1" customWidth="1"/>
    <col min="25" max="25" width="26.421875" style="1" customWidth="1"/>
    <col min="26" max="26" width="16.00390625" style="1" customWidth="1"/>
    <col min="27" max="27" width="6.7109375" style="1" customWidth="1"/>
    <col min="28" max="28" width="0.42578125" style="1" customWidth="1"/>
    <col min="29" max="29" width="3.28125" style="1" customWidth="1"/>
    <col min="30" max="30" width="18.00390625" style="1" customWidth="1"/>
    <col min="31" max="31" width="8.421875" style="1" customWidth="1"/>
    <col min="32" max="32" width="1.28515625" style="3" customWidth="1"/>
    <col min="33" max="33" width="8.421875" style="1" customWidth="1"/>
    <col min="34" max="34" width="18.00390625" style="1" customWidth="1"/>
    <col min="35" max="35" width="3.28125" style="1" customWidth="1"/>
    <col min="36" max="36" width="0.42578125" style="1" customWidth="1"/>
    <col min="37" max="37" width="3.28125" style="1" customWidth="1"/>
    <col min="38" max="38" width="18.00390625" style="1" customWidth="1"/>
    <col min="39" max="39" width="8.421875" style="1" customWidth="1"/>
    <col min="40" max="40" width="1.28515625" style="3" customWidth="1"/>
    <col min="41" max="41" width="8.421875" style="1" customWidth="1"/>
    <col min="42" max="42" width="18.00390625" style="1" customWidth="1"/>
    <col min="43" max="43" width="3.28125" style="1" customWidth="1"/>
    <col min="44" max="44" width="2.7109375" style="1" customWidth="1"/>
    <col min="45" max="45" width="3.28125" style="1" customWidth="1"/>
    <col min="46" max="46" width="18.00390625" style="1" customWidth="1"/>
    <col min="47" max="47" width="8.421875" style="1" customWidth="1"/>
    <col min="48" max="48" width="1.28515625" style="3" customWidth="1"/>
    <col min="49" max="49" width="8.421875" style="1" customWidth="1"/>
    <col min="50" max="50" width="18.00390625" style="1" customWidth="1"/>
    <col min="51" max="51" width="3.28125" style="1" customWidth="1"/>
    <col min="52" max="16384" width="11.421875" style="2" customWidth="1"/>
  </cols>
  <sheetData>
    <row r="1" spans="1:30" ht="12.75">
      <c r="A1" s="179" t="s">
        <v>55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spans="1:30" ht="13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51" ht="2.2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ht="12.75" customHeight="1">
      <c r="A4" s="4"/>
      <c r="B4" s="97"/>
      <c r="C4" s="175" t="s">
        <v>12</v>
      </c>
      <c r="D4" s="180" t="s">
        <v>53</v>
      </c>
      <c r="E4" s="180"/>
      <c r="F4" s="180" t="s">
        <v>54</v>
      </c>
      <c r="G4" s="175" t="s">
        <v>13</v>
      </c>
      <c r="H4" s="98"/>
      <c r="I4" s="98"/>
      <c r="J4" s="98"/>
      <c r="K4" s="175" t="s">
        <v>50</v>
      </c>
      <c r="L4" s="175"/>
      <c r="M4" s="175"/>
      <c r="N4" s="175"/>
      <c r="O4" s="175"/>
      <c r="P4" s="98"/>
      <c r="Q4" s="99"/>
      <c r="R4" s="100"/>
      <c r="S4" s="177" t="s">
        <v>52</v>
      </c>
      <c r="T4" s="177"/>
      <c r="U4" s="177"/>
      <c r="V4" s="100"/>
      <c r="W4" s="100"/>
      <c r="X4" s="100"/>
      <c r="Y4" s="177" t="s">
        <v>51</v>
      </c>
      <c r="Z4" s="177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ht="3" customHeight="1" thickBot="1">
      <c r="A5" s="4"/>
      <c r="B5" s="97"/>
      <c r="C5" s="176"/>
      <c r="D5" s="181"/>
      <c r="E5" s="181"/>
      <c r="F5" s="181"/>
      <c r="G5" s="176"/>
      <c r="H5" s="98"/>
      <c r="I5" s="98"/>
      <c r="J5" s="98"/>
      <c r="K5" s="176"/>
      <c r="L5" s="176"/>
      <c r="M5" s="176"/>
      <c r="N5" s="176"/>
      <c r="O5" s="176"/>
      <c r="P5" s="98"/>
      <c r="Q5" s="99"/>
      <c r="R5" s="100"/>
      <c r="S5" s="178"/>
      <c r="T5" s="178"/>
      <c r="U5" s="178"/>
      <c r="V5" s="100"/>
      <c r="W5" s="100"/>
      <c r="X5" s="100"/>
      <c r="Y5" s="178"/>
      <c r="Z5" s="17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ht="12.75" customHeight="1">
      <c r="A6" s="4"/>
      <c r="B6" s="97"/>
      <c r="C6" s="184" t="str">
        <f>C25</f>
        <v>FENIKS 1</v>
      </c>
      <c r="D6" s="172">
        <f>SUM(D28,N44,D69,L77,D119,N95,F137)</f>
        <v>2722</v>
      </c>
      <c r="E6" s="182"/>
      <c r="F6" s="172">
        <f>SUM(D29,D30,N45,N46,D70,D71,L78,L79,D120,D121,N96,N97,F138,F139)</f>
        <v>290</v>
      </c>
      <c r="G6" s="156">
        <f>SUM(D6,F6)</f>
        <v>3012</v>
      </c>
      <c r="H6" s="98"/>
      <c r="I6" s="98"/>
      <c r="J6" s="98"/>
      <c r="K6" s="167" t="str">
        <f>EKIPE!V6</f>
        <v>FENIKS 1</v>
      </c>
      <c r="L6" s="168"/>
      <c r="M6" s="169"/>
      <c r="N6" s="141">
        <f>EKIPE!W6</f>
        <v>3012</v>
      </c>
      <c r="O6" s="142"/>
      <c r="P6" s="98"/>
      <c r="Q6" s="99"/>
      <c r="R6" s="100"/>
      <c r="S6" s="130" t="str">
        <f>C26</f>
        <v>Victorija Krivulutskaya</v>
      </c>
      <c r="T6" s="145">
        <f>SUM(D26,N42,D67,L75,N93,D117,F135)</f>
        <v>1491</v>
      </c>
      <c r="U6" s="146"/>
      <c r="V6" s="100"/>
      <c r="W6" s="100"/>
      <c r="X6" s="100"/>
      <c r="Y6" s="130" t="str">
        <f>POSAMEZNO!V6</f>
        <v>Victorija Krivulutskaya</v>
      </c>
      <c r="Z6" s="123">
        <f>POSAMEZNO!W6</f>
        <v>1491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12.75" customHeight="1">
      <c r="A7" s="4"/>
      <c r="B7" s="7"/>
      <c r="C7" s="173"/>
      <c r="D7" s="183"/>
      <c r="E7" s="183"/>
      <c r="F7" s="158"/>
      <c r="G7" s="157"/>
      <c r="H7" s="99"/>
      <c r="I7" s="99"/>
      <c r="J7" s="99"/>
      <c r="K7" s="161"/>
      <c r="L7" s="162"/>
      <c r="M7" s="163"/>
      <c r="N7" s="143"/>
      <c r="O7" s="144"/>
      <c r="P7" s="99"/>
      <c r="Q7" s="99"/>
      <c r="R7" s="99"/>
      <c r="S7" s="131" t="str">
        <f>C27</f>
        <v>Nataša Pirc Musar</v>
      </c>
      <c r="T7" s="137">
        <f>SUM(D27,N43,D68,L76,N94,D118,F136)</f>
        <v>1231</v>
      </c>
      <c r="U7" s="138"/>
      <c r="V7" s="99"/>
      <c r="W7" s="99"/>
      <c r="X7" s="99"/>
      <c r="Y7" s="131" t="str">
        <f>POSAMEZNO!V7</f>
        <v>Marija Prah</v>
      </c>
      <c r="Z7" s="124">
        <f>POSAMEZNO!W7</f>
        <v>1279</v>
      </c>
      <c r="AA7" s="7"/>
      <c r="AB7" s="7"/>
      <c r="AC7" s="7"/>
      <c r="AD7" s="7"/>
      <c r="AE7" s="7"/>
      <c r="AF7" s="9"/>
      <c r="AG7" s="7"/>
      <c r="AH7" s="7"/>
      <c r="AI7" s="7"/>
      <c r="AJ7" s="7"/>
      <c r="AK7" s="7"/>
      <c r="AL7" s="7"/>
      <c r="AM7" s="7"/>
      <c r="AN7" s="9"/>
      <c r="AO7" s="7"/>
      <c r="AP7" s="7"/>
      <c r="AQ7" s="7"/>
      <c r="AR7" s="7"/>
      <c r="AS7" s="7"/>
      <c r="AT7" s="7"/>
      <c r="AU7" s="7"/>
      <c r="AV7" s="9"/>
      <c r="AW7" s="7"/>
      <c r="AX7" s="7"/>
      <c r="AY7" s="7"/>
    </row>
    <row r="8" spans="1:51" ht="12.75" customHeight="1">
      <c r="A8" s="4"/>
      <c r="B8" s="7"/>
      <c r="C8" s="173" t="str">
        <f>G25</f>
        <v>FENIKS 2</v>
      </c>
      <c r="D8" s="158">
        <f>SUM(F28,L36,F77,L85,F95,L103,D145)</f>
        <v>2372</v>
      </c>
      <c r="E8" s="158"/>
      <c r="F8" s="158">
        <f>SUM(F29,F30,L37,L38,F78,F79,L86,L87,F96,F97,L104,L105,D146,D147)</f>
        <v>120</v>
      </c>
      <c r="G8" s="157">
        <f>SUM(D8,F8)</f>
        <v>2492</v>
      </c>
      <c r="H8" s="99"/>
      <c r="I8" s="99"/>
      <c r="J8" s="99"/>
      <c r="K8" s="147" t="str">
        <f>EKIPE!V7</f>
        <v>EPIC 1</v>
      </c>
      <c r="L8" s="148"/>
      <c r="M8" s="149"/>
      <c r="N8" s="153">
        <f>EKIPE!W7</f>
        <v>2605</v>
      </c>
      <c r="O8" s="144"/>
      <c r="P8" s="99"/>
      <c r="Q8" s="99"/>
      <c r="R8" s="99"/>
      <c r="S8" s="131" t="str">
        <f>G26</f>
        <v>Nataša Kržišnik</v>
      </c>
      <c r="T8" s="137">
        <f>SUM(F26,L34,F75,L83,F93,L101,D143)</f>
        <v>1117</v>
      </c>
      <c r="U8" s="138"/>
      <c r="V8" s="99"/>
      <c r="W8" s="99"/>
      <c r="X8" s="99"/>
      <c r="Y8" s="131" t="str">
        <f>POSAMEZNO!V8</f>
        <v>Lidija Zaletel</v>
      </c>
      <c r="Z8" s="124">
        <f>POSAMEZNO!W8</f>
        <v>1264</v>
      </c>
      <c r="AA8" s="7"/>
      <c r="AB8" s="7"/>
      <c r="AC8" s="7"/>
      <c r="AD8" s="7"/>
      <c r="AE8" s="7"/>
      <c r="AF8" s="9"/>
      <c r="AG8" s="7"/>
      <c r="AH8" s="7"/>
      <c r="AI8" s="7"/>
      <c r="AJ8" s="7"/>
      <c r="AK8" s="7"/>
      <c r="AL8" s="7"/>
      <c r="AM8" s="7"/>
      <c r="AN8" s="9"/>
      <c r="AO8" s="7"/>
      <c r="AP8" s="7"/>
      <c r="AQ8" s="7"/>
      <c r="AR8" s="7"/>
      <c r="AS8" s="7"/>
      <c r="AT8" s="7"/>
      <c r="AU8" s="7"/>
      <c r="AV8" s="9"/>
      <c r="AW8" s="7"/>
      <c r="AX8" s="7"/>
      <c r="AY8" s="7"/>
    </row>
    <row r="9" spans="1:51" ht="12.75" customHeight="1">
      <c r="A9" s="4"/>
      <c r="B9" s="92"/>
      <c r="C9" s="173"/>
      <c r="D9" s="158"/>
      <c r="E9" s="158"/>
      <c r="F9" s="158"/>
      <c r="G9" s="157"/>
      <c r="H9" s="171"/>
      <c r="I9" s="171"/>
      <c r="J9" s="99"/>
      <c r="K9" s="161"/>
      <c r="L9" s="162"/>
      <c r="M9" s="163"/>
      <c r="N9" s="143"/>
      <c r="O9" s="144"/>
      <c r="P9" s="99"/>
      <c r="Q9" s="99"/>
      <c r="R9" s="99"/>
      <c r="S9" s="131" t="str">
        <f>G27</f>
        <v>Vanja Katona</v>
      </c>
      <c r="T9" s="137">
        <f>SUM(F27,L35,F76,L84,F94,L102,D144)</f>
        <v>1255</v>
      </c>
      <c r="U9" s="138"/>
      <c r="V9" s="99"/>
      <c r="W9" s="99"/>
      <c r="X9" s="99"/>
      <c r="Y9" s="131" t="str">
        <f>POSAMEZNO!V9</f>
        <v>Vanja Katona</v>
      </c>
      <c r="Z9" s="124">
        <f>POSAMEZNO!W9</f>
        <v>1255</v>
      </c>
      <c r="AA9" s="7"/>
      <c r="AB9" s="7"/>
      <c r="AC9" s="7"/>
      <c r="AD9" s="7"/>
      <c r="AE9" s="7"/>
      <c r="AF9" s="9"/>
      <c r="AG9" s="7"/>
      <c r="AH9" s="7"/>
      <c r="AI9" s="7"/>
      <c r="AJ9" s="7"/>
      <c r="AK9" s="7"/>
      <c r="AL9" s="7"/>
      <c r="AM9" s="7"/>
      <c r="AN9" s="9"/>
      <c r="AO9" s="7"/>
      <c r="AP9" s="7"/>
      <c r="AQ9" s="7"/>
      <c r="AR9" s="7"/>
      <c r="AS9" s="7"/>
      <c r="AT9" s="7"/>
      <c r="AU9" s="7"/>
      <c r="AV9" s="9"/>
      <c r="AW9" s="7"/>
      <c r="AX9" s="7"/>
      <c r="AY9" s="7"/>
    </row>
    <row r="10" spans="1:51" ht="12.75" customHeight="1">
      <c r="A10" s="4"/>
      <c r="B10" s="92"/>
      <c r="C10" s="173" t="str">
        <f>C33</f>
        <v>OLIMPIJA</v>
      </c>
      <c r="D10" s="158">
        <f>SUM(D36,N28,D61,N85,D103,L111,D137)</f>
        <v>2395</v>
      </c>
      <c r="E10" s="158"/>
      <c r="F10" s="158">
        <f>SUM(D37:D38,N29:N30,D62:D63,N86:N87,D104:D105,L112:L113,D138:D139)</f>
        <v>160</v>
      </c>
      <c r="G10" s="157">
        <f>SUM(D10,F10)</f>
        <v>2555</v>
      </c>
      <c r="H10" s="170"/>
      <c r="I10" s="170"/>
      <c r="J10" s="99"/>
      <c r="K10" s="147" t="str">
        <f>EKIPE!V8</f>
        <v>OLIMPIJA</v>
      </c>
      <c r="L10" s="148"/>
      <c r="M10" s="149"/>
      <c r="N10" s="164">
        <f>EKIPE!W8</f>
        <v>2555</v>
      </c>
      <c r="O10" s="165"/>
      <c r="P10" s="99"/>
      <c r="Q10" s="99"/>
      <c r="R10" s="99"/>
      <c r="S10" s="131" t="str">
        <f>C34</f>
        <v>Tatjana Jamnik</v>
      </c>
      <c r="T10" s="137">
        <f>SUM(D34,N26,D59,N83,D101,L109,D135)</f>
        <v>1200</v>
      </c>
      <c r="U10" s="138"/>
      <c r="V10" s="99"/>
      <c r="W10" s="99"/>
      <c r="X10" s="99"/>
      <c r="Y10" s="131" t="str">
        <f>POSAMEZNO!V10</f>
        <v>Ljuba Ceglar</v>
      </c>
      <c r="Z10" s="124">
        <f>POSAMEZNO!W10</f>
        <v>1247</v>
      </c>
      <c r="AA10" s="7"/>
      <c r="AB10" s="7"/>
      <c r="AC10" s="7"/>
      <c r="AD10" s="7"/>
      <c r="AE10" s="7"/>
      <c r="AF10" s="9"/>
      <c r="AG10" s="7"/>
      <c r="AH10" s="7"/>
      <c r="AI10" s="7"/>
      <c r="AJ10" s="7"/>
      <c r="AK10" s="7"/>
      <c r="AL10" s="7"/>
      <c r="AM10" s="7"/>
      <c r="AN10" s="9"/>
      <c r="AO10" s="7"/>
      <c r="AP10" s="7"/>
      <c r="AQ10" s="7"/>
      <c r="AR10" s="7"/>
      <c r="AS10" s="7"/>
      <c r="AT10" s="7"/>
      <c r="AU10" s="7"/>
      <c r="AV10" s="9"/>
      <c r="AW10" s="7"/>
      <c r="AX10" s="7"/>
      <c r="AY10" s="7"/>
    </row>
    <row r="11" spans="1:51" ht="12.75" customHeight="1">
      <c r="A11" s="4"/>
      <c r="B11" s="92"/>
      <c r="C11" s="173"/>
      <c r="D11" s="158"/>
      <c r="E11" s="158"/>
      <c r="F11" s="158"/>
      <c r="G11" s="157"/>
      <c r="H11" s="170"/>
      <c r="I11" s="170"/>
      <c r="J11" s="99"/>
      <c r="K11" s="161"/>
      <c r="L11" s="162"/>
      <c r="M11" s="163"/>
      <c r="N11" s="166"/>
      <c r="O11" s="165"/>
      <c r="P11" s="99"/>
      <c r="Q11" s="99"/>
      <c r="R11" s="99"/>
      <c r="S11" s="131" t="str">
        <f>C35</f>
        <v>Anica Knavs</v>
      </c>
      <c r="T11" s="137">
        <f>SUM(D35,N27,D60,N84,D102,L110,D136)</f>
        <v>1195</v>
      </c>
      <c r="U11" s="138"/>
      <c r="V11" s="99"/>
      <c r="W11" s="99"/>
      <c r="X11" s="99"/>
      <c r="Y11" s="131" t="str">
        <f>POSAMEZNO!V11</f>
        <v>Nataša Pirc Musar</v>
      </c>
      <c r="Z11" s="124">
        <f>POSAMEZNO!W11</f>
        <v>1231</v>
      </c>
      <c r="AA11" s="7"/>
      <c r="AB11" s="7"/>
      <c r="AC11" s="7"/>
      <c r="AD11" s="7"/>
      <c r="AE11" s="7"/>
      <c r="AF11" s="9"/>
      <c r="AG11" s="7"/>
      <c r="AH11" s="7"/>
      <c r="AI11" s="7"/>
      <c r="AJ11" s="7"/>
      <c r="AK11" s="7"/>
      <c r="AL11" s="7"/>
      <c r="AM11" s="7"/>
      <c r="AN11" s="9"/>
      <c r="AO11" s="7"/>
      <c r="AP11" s="7"/>
      <c r="AQ11" s="7"/>
      <c r="AR11" s="7"/>
      <c r="AS11" s="7"/>
      <c r="AT11" s="7"/>
      <c r="AU11" s="7"/>
      <c r="AV11" s="9"/>
      <c r="AW11" s="7"/>
      <c r="AX11" s="7"/>
      <c r="AY11" s="7"/>
    </row>
    <row r="12" spans="1:51" ht="12.75" customHeight="1">
      <c r="A12" s="4"/>
      <c r="B12" s="92"/>
      <c r="C12" s="173" t="str">
        <f>G33</f>
        <v>ZAGORJE 1</v>
      </c>
      <c r="D12" s="158">
        <f>SUM(F36,L44,D85,N69,D95,N119,D129)</f>
        <v>2389</v>
      </c>
      <c r="E12" s="158"/>
      <c r="F12" s="158">
        <f>SUM(F37:F38,L45:L46,D86:D87,N70:N71,D96:D97,N120:N121,D130:D131)</f>
        <v>80</v>
      </c>
      <c r="G12" s="157">
        <f>SUM(D12,F12)</f>
        <v>2469</v>
      </c>
      <c r="H12" s="101"/>
      <c r="I12" s="101"/>
      <c r="J12" s="99"/>
      <c r="K12" s="147" t="str">
        <f>EKIPE!V9</f>
        <v>ZAGORJE 3</v>
      </c>
      <c r="L12" s="148"/>
      <c r="M12" s="149"/>
      <c r="N12" s="164">
        <f>EKIPE!W9</f>
        <v>2512</v>
      </c>
      <c r="O12" s="165"/>
      <c r="P12" s="99"/>
      <c r="Q12" s="99"/>
      <c r="R12" s="99"/>
      <c r="S12" s="131" t="str">
        <f>G34</f>
        <v>Suzana Zupančič</v>
      </c>
      <c r="T12" s="137">
        <f>SUM(F34,L42,D83,N67,D93,N117,D127)</f>
        <v>1110</v>
      </c>
      <c r="U12" s="138"/>
      <c r="V12" s="99"/>
      <c r="W12" s="99"/>
      <c r="X12" s="99"/>
      <c r="Y12" s="131" t="str">
        <f>POSAMEZNO!V12</f>
        <v>Tjaša Vehovec</v>
      </c>
      <c r="Z12" s="124">
        <f>POSAMEZNO!W12</f>
        <v>1213</v>
      </c>
      <c r="AA12" s="7"/>
      <c r="AB12" s="7"/>
      <c r="AC12" s="7"/>
      <c r="AD12" s="7"/>
      <c r="AE12" s="7"/>
      <c r="AF12" s="9"/>
      <c r="AG12" s="7"/>
      <c r="AH12" s="7"/>
      <c r="AI12" s="7"/>
      <c r="AJ12" s="7"/>
      <c r="AK12" s="7"/>
      <c r="AL12" s="7"/>
      <c r="AM12" s="7"/>
      <c r="AN12" s="9"/>
      <c r="AO12" s="7"/>
      <c r="AP12" s="7"/>
      <c r="AQ12" s="7"/>
      <c r="AR12" s="7"/>
      <c r="AS12" s="7"/>
      <c r="AT12" s="7"/>
      <c r="AU12" s="7"/>
      <c r="AV12" s="9"/>
      <c r="AW12" s="7"/>
      <c r="AX12" s="7"/>
      <c r="AY12" s="7"/>
    </row>
    <row r="13" spans="1:51" ht="12.75" customHeight="1">
      <c r="A13" s="4"/>
      <c r="B13" s="92"/>
      <c r="C13" s="173"/>
      <c r="D13" s="158"/>
      <c r="E13" s="158"/>
      <c r="F13" s="158"/>
      <c r="G13" s="157"/>
      <c r="H13" s="101"/>
      <c r="I13" s="101"/>
      <c r="J13" s="99"/>
      <c r="K13" s="161"/>
      <c r="L13" s="162"/>
      <c r="M13" s="163"/>
      <c r="N13" s="166"/>
      <c r="O13" s="165"/>
      <c r="P13" s="99"/>
      <c r="Q13" s="99"/>
      <c r="R13" s="99"/>
      <c r="S13" s="131" t="str">
        <f>G35</f>
        <v>Marija Prah</v>
      </c>
      <c r="T13" s="137">
        <f>SUM(F35,L43,D84,N68,D94,N118,D128)</f>
        <v>1279</v>
      </c>
      <c r="U13" s="138"/>
      <c r="V13" s="99"/>
      <c r="W13" s="99"/>
      <c r="X13" s="99"/>
      <c r="Y13" s="131" t="str">
        <f>POSAMEZNO!V13</f>
        <v>Tatjana Jamnik</v>
      </c>
      <c r="Z13" s="124">
        <f>POSAMEZNO!W13</f>
        <v>1200</v>
      </c>
      <c r="AA13" s="7"/>
      <c r="AB13" s="7"/>
      <c r="AC13" s="7"/>
      <c r="AD13" s="7"/>
      <c r="AE13" s="7"/>
      <c r="AF13" s="9"/>
      <c r="AG13" s="7"/>
      <c r="AH13" s="7"/>
      <c r="AI13" s="7"/>
      <c r="AJ13" s="7"/>
      <c r="AK13" s="7"/>
      <c r="AL13" s="7"/>
      <c r="AM13" s="7"/>
      <c r="AN13" s="9"/>
      <c r="AO13" s="7"/>
      <c r="AP13" s="7"/>
      <c r="AQ13" s="7"/>
      <c r="AR13" s="7"/>
      <c r="AS13" s="7"/>
      <c r="AT13" s="7"/>
      <c r="AU13" s="7"/>
      <c r="AV13" s="9"/>
      <c r="AW13" s="7"/>
      <c r="AX13" s="7"/>
      <c r="AY13" s="7"/>
    </row>
    <row r="14" spans="1:51" ht="12.75" customHeight="1">
      <c r="A14" s="4"/>
      <c r="B14" s="92"/>
      <c r="C14" s="173" t="str">
        <f>C41</f>
        <v>ZAGORJE 3</v>
      </c>
      <c r="D14" s="158">
        <f>SUM(D44,L52,F61,L69,F111,L95,F145)</f>
        <v>2392</v>
      </c>
      <c r="E14" s="158"/>
      <c r="F14" s="158">
        <f>SUM(D45:D46,L53:L54,F62:F63,L70:L71,F112:F113,L96:L97,F146:F147)</f>
        <v>120</v>
      </c>
      <c r="G14" s="157">
        <f>SUM(D14,F14)</f>
        <v>2512</v>
      </c>
      <c r="H14" s="101"/>
      <c r="I14" s="101"/>
      <c r="J14" s="99"/>
      <c r="K14" s="147" t="str">
        <f>EKIPE!V10</f>
        <v>FENIKS 2</v>
      </c>
      <c r="L14" s="148"/>
      <c r="M14" s="149"/>
      <c r="N14" s="164">
        <f>EKIPE!W10</f>
        <v>2492</v>
      </c>
      <c r="O14" s="165"/>
      <c r="P14" s="99"/>
      <c r="Q14" s="99"/>
      <c r="R14" s="99"/>
      <c r="S14" s="131" t="str">
        <f>C42</f>
        <v>Maša Vehovec</v>
      </c>
      <c r="T14" s="137">
        <f>SUM(D42,L50,F59,L67,F109,L93,F143)</f>
        <v>1179</v>
      </c>
      <c r="U14" s="138"/>
      <c r="V14" s="99"/>
      <c r="W14" s="99"/>
      <c r="X14" s="99"/>
      <c r="Y14" s="131" t="str">
        <f>POSAMEZNO!V14</f>
        <v>Jožica Može</v>
      </c>
      <c r="Z14" s="124">
        <f>POSAMEZNO!W14</f>
        <v>1198</v>
      </c>
      <c r="AA14" s="7"/>
      <c r="AB14" s="7"/>
      <c r="AC14" s="7"/>
      <c r="AD14" s="7"/>
      <c r="AE14" s="7"/>
      <c r="AF14" s="9"/>
      <c r="AG14" s="7"/>
      <c r="AH14" s="7"/>
      <c r="AI14" s="7"/>
      <c r="AJ14" s="7"/>
      <c r="AK14" s="7"/>
      <c r="AL14" s="7"/>
      <c r="AM14" s="7"/>
      <c r="AN14" s="9"/>
      <c r="AO14" s="7"/>
      <c r="AP14" s="7"/>
      <c r="AQ14" s="7"/>
      <c r="AR14" s="7"/>
      <c r="AS14" s="7"/>
      <c r="AT14" s="7"/>
      <c r="AU14" s="7"/>
      <c r="AV14" s="9"/>
      <c r="AW14" s="7"/>
      <c r="AX14" s="7"/>
      <c r="AY14" s="7"/>
    </row>
    <row r="15" spans="1:51" ht="12.75" customHeight="1">
      <c r="A15" s="4"/>
      <c r="B15" s="92"/>
      <c r="C15" s="173"/>
      <c r="D15" s="158"/>
      <c r="E15" s="158"/>
      <c r="F15" s="158"/>
      <c r="G15" s="157"/>
      <c r="H15" s="101"/>
      <c r="I15" s="101"/>
      <c r="J15" s="99"/>
      <c r="K15" s="161"/>
      <c r="L15" s="162"/>
      <c r="M15" s="163"/>
      <c r="N15" s="166"/>
      <c r="O15" s="165"/>
      <c r="P15" s="99"/>
      <c r="Q15" s="99"/>
      <c r="R15" s="99"/>
      <c r="S15" s="131" t="str">
        <f>C43</f>
        <v>Tjaša Vehovec</v>
      </c>
      <c r="T15" s="137">
        <f>SUM(D43,L51,F60,L68,F110,L94,F144)</f>
        <v>1213</v>
      </c>
      <c r="U15" s="138"/>
      <c r="V15" s="99"/>
      <c r="W15" s="99"/>
      <c r="X15" s="99"/>
      <c r="Y15" s="131" t="str">
        <f>POSAMEZNO!V15</f>
        <v>Anica Knavs</v>
      </c>
      <c r="Z15" s="124">
        <f>POSAMEZNO!W15</f>
        <v>1195</v>
      </c>
      <c r="AA15" s="7"/>
      <c r="AB15" s="7"/>
      <c r="AC15" s="7"/>
      <c r="AD15" s="7"/>
      <c r="AE15" s="7"/>
      <c r="AF15" s="9"/>
      <c r="AG15" s="7"/>
      <c r="AH15" s="7"/>
      <c r="AI15" s="7"/>
      <c r="AJ15" s="7"/>
      <c r="AK15" s="7"/>
      <c r="AL15" s="7"/>
      <c r="AM15" s="7"/>
      <c r="AN15" s="9"/>
      <c r="AO15" s="7"/>
      <c r="AP15" s="7"/>
      <c r="AQ15" s="7"/>
      <c r="AR15" s="7"/>
      <c r="AS15" s="7"/>
      <c r="AT15" s="7"/>
      <c r="AU15" s="7"/>
      <c r="AV15" s="9"/>
      <c r="AW15" s="7"/>
      <c r="AX15" s="7"/>
      <c r="AY15" s="7"/>
    </row>
    <row r="16" spans="1:51" ht="12.75" customHeight="1">
      <c r="A16" s="4"/>
      <c r="B16" s="92"/>
      <c r="C16" s="173" t="str">
        <f>G41</f>
        <v>ZAGORJE 4</v>
      </c>
      <c r="D16" s="158">
        <f>SUM(F44,N36,F69,L61,F103,L119,F153)</f>
        <v>2317</v>
      </c>
      <c r="E16" s="158"/>
      <c r="F16" s="158">
        <f>SUM(F45:F46,N37:N38,F70:F71,L62:L63,F104:F105,L120:L121,F154:F155)</f>
        <v>120</v>
      </c>
      <c r="G16" s="157">
        <f>SUM(D16,F16)</f>
        <v>2437</v>
      </c>
      <c r="H16" s="101"/>
      <c r="I16" s="101"/>
      <c r="J16" s="99"/>
      <c r="K16" s="147" t="str">
        <f>EKIPE!V11</f>
        <v>ZAGORJE 1</v>
      </c>
      <c r="L16" s="148"/>
      <c r="M16" s="149"/>
      <c r="N16" s="164">
        <f>EKIPE!W11</f>
        <v>2469</v>
      </c>
      <c r="O16" s="165"/>
      <c r="P16" s="99"/>
      <c r="Q16" s="99"/>
      <c r="R16" s="99"/>
      <c r="S16" s="131" t="str">
        <f>G42</f>
        <v>Marjana kanižar</v>
      </c>
      <c r="T16" s="137">
        <f>SUM(F42,N34,F67,L59,F101,L117,F151)</f>
        <v>1053</v>
      </c>
      <c r="U16" s="138"/>
      <c r="V16" s="99"/>
      <c r="W16" s="99"/>
      <c r="X16" s="99"/>
      <c r="Y16" s="131" t="str">
        <f>POSAMEZNO!V16</f>
        <v>Maša Vehovec</v>
      </c>
      <c r="Z16" s="124">
        <f>POSAMEZNO!W16</f>
        <v>1179</v>
      </c>
      <c r="AA16" s="7"/>
      <c r="AB16" s="7"/>
      <c r="AC16" s="7"/>
      <c r="AD16" s="7"/>
      <c r="AE16" s="7"/>
      <c r="AF16" s="9"/>
      <c r="AG16" s="7"/>
      <c r="AH16" s="7"/>
      <c r="AI16" s="7"/>
      <c r="AJ16" s="7"/>
      <c r="AK16" s="7"/>
      <c r="AL16" s="7"/>
      <c r="AM16" s="7"/>
      <c r="AN16" s="9"/>
      <c r="AO16" s="7"/>
      <c r="AP16" s="7"/>
      <c r="AQ16" s="7"/>
      <c r="AR16" s="7"/>
      <c r="AS16" s="7"/>
      <c r="AT16" s="7"/>
      <c r="AU16" s="7"/>
      <c r="AV16" s="9"/>
      <c r="AW16" s="7"/>
      <c r="AX16" s="7"/>
      <c r="AY16" s="7"/>
    </row>
    <row r="17" spans="1:51" ht="12.75" customHeight="1">
      <c r="A17" s="4"/>
      <c r="B17" s="92"/>
      <c r="C17" s="173"/>
      <c r="D17" s="158"/>
      <c r="E17" s="158"/>
      <c r="F17" s="158"/>
      <c r="G17" s="157"/>
      <c r="H17" s="101"/>
      <c r="I17" s="101"/>
      <c r="J17" s="99"/>
      <c r="K17" s="161"/>
      <c r="L17" s="162"/>
      <c r="M17" s="163"/>
      <c r="N17" s="166"/>
      <c r="O17" s="165"/>
      <c r="P17" s="99"/>
      <c r="Q17" s="99"/>
      <c r="R17" s="99"/>
      <c r="S17" s="131" t="str">
        <f>G43</f>
        <v>Lidija Zaletel</v>
      </c>
      <c r="T17" s="137">
        <f>SUM(F43,N35,F68,L60,F102,L118,F152)</f>
        <v>1264</v>
      </c>
      <c r="U17" s="138"/>
      <c r="V17" s="99"/>
      <c r="W17" s="99"/>
      <c r="X17" s="99"/>
      <c r="Y17" s="131" t="str">
        <f>POSAMEZNO!V17</f>
        <v>Simona kogovšek</v>
      </c>
      <c r="Z17" s="124">
        <f>POSAMEZNO!W17</f>
        <v>1172</v>
      </c>
      <c r="AA17" s="7"/>
      <c r="AB17" s="7"/>
      <c r="AC17" s="7"/>
      <c r="AD17" s="7"/>
      <c r="AE17" s="7"/>
      <c r="AF17" s="9"/>
      <c r="AG17" s="7"/>
      <c r="AH17" s="7"/>
      <c r="AI17" s="7"/>
      <c r="AJ17" s="7"/>
      <c r="AK17" s="7"/>
      <c r="AL17" s="7"/>
      <c r="AM17" s="7"/>
      <c r="AN17" s="9"/>
      <c r="AO17" s="7"/>
      <c r="AP17" s="7"/>
      <c r="AQ17" s="7"/>
      <c r="AR17" s="7"/>
      <c r="AS17" s="7"/>
      <c r="AT17" s="7"/>
      <c r="AU17" s="7"/>
      <c r="AV17" s="9"/>
      <c r="AW17" s="7"/>
      <c r="AX17" s="7"/>
      <c r="AY17" s="7"/>
    </row>
    <row r="18" spans="1:51" ht="12.75" customHeight="1">
      <c r="A18" s="4"/>
      <c r="B18" s="92"/>
      <c r="C18" s="173" t="str">
        <f>C49</f>
        <v>EPIC 2</v>
      </c>
      <c r="D18" s="158">
        <f>SUM(D52,N52,D77,N61,F119,N111,F129)</f>
        <v>2184</v>
      </c>
      <c r="E18" s="158"/>
      <c r="F18" s="158">
        <f>SUM(D53:D54,N53:N54,D78:D79,N62:N63,F120:F121,N112:N113,F130:F131)</f>
        <v>80</v>
      </c>
      <c r="G18" s="157">
        <f>SUM(D18,F18)</f>
        <v>2264</v>
      </c>
      <c r="H18" s="99"/>
      <c r="I18" s="99"/>
      <c r="J18" s="99"/>
      <c r="K18" s="147" t="str">
        <f>EKIPE!V12</f>
        <v>ZAGORJE 4</v>
      </c>
      <c r="L18" s="148"/>
      <c r="M18" s="149"/>
      <c r="N18" s="153">
        <f>EKIPE!W12</f>
        <v>2437</v>
      </c>
      <c r="O18" s="144"/>
      <c r="P18" s="99"/>
      <c r="Q18" s="99"/>
      <c r="R18" s="99"/>
      <c r="S18" s="131" t="str">
        <f>C50</f>
        <v>Simona kogovšek</v>
      </c>
      <c r="T18" s="137">
        <f>SUM(D50,N50,D75,N59,F117,N109,F127)</f>
        <v>1172</v>
      </c>
      <c r="U18" s="138"/>
      <c r="V18" s="99"/>
      <c r="W18" s="99"/>
      <c r="X18" s="99"/>
      <c r="Y18" s="131" t="str">
        <f>POSAMEZNO!V18</f>
        <v>Nataša Kržišnik</v>
      </c>
      <c r="Z18" s="124">
        <f>POSAMEZNO!W18</f>
        <v>1117</v>
      </c>
      <c r="AA18" s="7"/>
      <c r="AB18" s="7"/>
      <c r="AC18" s="7"/>
      <c r="AD18" s="7"/>
      <c r="AE18" s="7"/>
      <c r="AF18" s="9"/>
      <c r="AG18" s="7"/>
      <c r="AH18" s="7"/>
      <c r="AI18" s="7"/>
      <c r="AJ18" s="7"/>
      <c r="AK18" s="7"/>
      <c r="AL18" s="7"/>
      <c r="AM18" s="7"/>
      <c r="AN18" s="9"/>
      <c r="AO18" s="7"/>
      <c r="AP18" s="7"/>
      <c r="AQ18" s="7"/>
      <c r="AR18" s="7"/>
      <c r="AS18" s="7"/>
      <c r="AT18" s="7"/>
      <c r="AU18" s="7"/>
      <c r="AV18" s="9"/>
      <c r="AW18" s="7"/>
      <c r="AX18" s="7"/>
      <c r="AY18" s="7"/>
    </row>
    <row r="19" spans="1:51" ht="12.75" customHeight="1">
      <c r="A19" s="4"/>
      <c r="B19" s="92"/>
      <c r="C19" s="173"/>
      <c r="D19" s="158"/>
      <c r="E19" s="158"/>
      <c r="F19" s="158"/>
      <c r="G19" s="157"/>
      <c r="H19" s="99"/>
      <c r="I19" s="99"/>
      <c r="J19" s="99"/>
      <c r="K19" s="161"/>
      <c r="L19" s="162"/>
      <c r="M19" s="163"/>
      <c r="N19" s="143"/>
      <c r="O19" s="144"/>
      <c r="P19" s="99"/>
      <c r="Q19" s="99"/>
      <c r="R19" s="99"/>
      <c r="S19" s="131" t="str">
        <f>C51</f>
        <v>Nada Kordež</v>
      </c>
      <c r="T19" s="137">
        <f>SUM(D51,N51,D76,N60,F118,N110,F128)</f>
        <v>1012</v>
      </c>
      <c r="U19" s="138"/>
      <c r="V19" s="99"/>
      <c r="W19" s="99"/>
      <c r="X19" s="99"/>
      <c r="Y19" s="131" t="str">
        <f>POSAMEZNO!V19</f>
        <v>Suzana Zupančič</v>
      </c>
      <c r="Z19" s="124">
        <f>POSAMEZNO!W19</f>
        <v>1110</v>
      </c>
      <c r="AA19" s="7"/>
      <c r="AB19" s="7"/>
      <c r="AC19" s="7"/>
      <c r="AD19" s="7"/>
      <c r="AE19" s="7"/>
      <c r="AF19" s="9"/>
      <c r="AG19" s="7"/>
      <c r="AH19" s="7"/>
      <c r="AI19" s="7"/>
      <c r="AJ19" s="7"/>
      <c r="AK19" s="7"/>
      <c r="AL19" s="7"/>
      <c r="AM19" s="7"/>
      <c r="AN19" s="9"/>
      <c r="AO19" s="7"/>
      <c r="AP19" s="7"/>
      <c r="AQ19" s="7"/>
      <c r="AR19" s="7"/>
      <c r="AS19" s="7"/>
      <c r="AT19" s="7"/>
      <c r="AU19" s="7"/>
      <c r="AV19" s="9"/>
      <c r="AW19" s="7"/>
      <c r="AX19" s="7"/>
      <c r="AY19" s="7"/>
    </row>
    <row r="20" spans="1:51" ht="12.75" customHeight="1">
      <c r="A20" s="4"/>
      <c r="B20" s="92"/>
      <c r="C20" s="173" t="str">
        <f>G49</f>
        <v>EPIC 1</v>
      </c>
      <c r="D20" s="158">
        <f>SUM(F52,L28,F85,N77,D111,N103,D153)</f>
        <v>2445</v>
      </c>
      <c r="E20" s="158"/>
      <c r="F20" s="158">
        <f>SUM(F53:F54,L29:L30,F86:F87,N78:N79,D112:D113,N104:N105,D154:D155)</f>
        <v>160</v>
      </c>
      <c r="G20" s="157">
        <f>SUM(D20,F20)</f>
        <v>2605</v>
      </c>
      <c r="H20" s="99"/>
      <c r="I20" s="99"/>
      <c r="J20" s="99"/>
      <c r="K20" s="147" t="str">
        <f>EKIPE!V13</f>
        <v>EPIC 2</v>
      </c>
      <c r="L20" s="148"/>
      <c r="M20" s="149"/>
      <c r="N20" s="153">
        <f>EKIPE!W13</f>
        <v>2264</v>
      </c>
      <c r="O20" s="144"/>
      <c r="P20" s="99"/>
      <c r="Q20" s="99"/>
      <c r="R20" s="99"/>
      <c r="S20" s="131" t="str">
        <f>G50</f>
        <v>Ljuba Ceglar</v>
      </c>
      <c r="T20" s="137">
        <f>SUM(F50,L26,F83,N75,D109,N101,D151)</f>
        <v>1247</v>
      </c>
      <c r="U20" s="138"/>
      <c r="V20" s="99"/>
      <c r="W20" s="99"/>
      <c r="X20" s="99"/>
      <c r="Y20" s="131" t="str">
        <f>POSAMEZNO!V20</f>
        <v>Marjana kanižar</v>
      </c>
      <c r="Z20" s="124">
        <f>POSAMEZNO!W20</f>
        <v>1053</v>
      </c>
      <c r="AA20" s="7"/>
      <c r="AB20" s="7"/>
      <c r="AC20" s="7"/>
      <c r="AD20" s="7"/>
      <c r="AE20" s="7"/>
      <c r="AF20" s="9"/>
      <c r="AG20" s="7"/>
      <c r="AH20" s="7"/>
      <c r="AI20" s="7"/>
      <c r="AJ20" s="7"/>
      <c r="AK20" s="7"/>
      <c r="AL20" s="7"/>
      <c r="AM20" s="7"/>
      <c r="AN20" s="9"/>
      <c r="AO20" s="7"/>
      <c r="AP20" s="7"/>
      <c r="AQ20" s="7"/>
      <c r="AR20" s="7"/>
      <c r="AS20" s="7"/>
      <c r="AT20" s="7"/>
      <c r="AU20" s="7"/>
      <c r="AV20" s="9"/>
      <c r="AW20" s="7"/>
      <c r="AX20" s="7"/>
      <c r="AY20" s="7"/>
    </row>
    <row r="21" spans="1:51" ht="15" thickBot="1">
      <c r="A21" s="4"/>
      <c r="B21" s="7"/>
      <c r="C21" s="174"/>
      <c r="D21" s="160"/>
      <c r="E21" s="160"/>
      <c r="F21" s="160"/>
      <c r="G21" s="159"/>
      <c r="H21" s="99"/>
      <c r="I21" s="99"/>
      <c r="J21" s="99"/>
      <c r="K21" s="150"/>
      <c r="L21" s="151"/>
      <c r="M21" s="152"/>
      <c r="N21" s="154"/>
      <c r="O21" s="155"/>
      <c r="P21" s="99"/>
      <c r="Q21" s="99"/>
      <c r="R21" s="99"/>
      <c r="S21" s="132" t="str">
        <f>G51</f>
        <v>Jožica Može</v>
      </c>
      <c r="T21" s="139">
        <f>SUM(F51,L27,F84,N76,D110,N102,D152)</f>
        <v>1198</v>
      </c>
      <c r="U21" s="140"/>
      <c r="V21" s="99"/>
      <c r="W21" s="99"/>
      <c r="X21" s="99"/>
      <c r="Y21" s="132" t="str">
        <f>POSAMEZNO!V21</f>
        <v>Nada Kordež</v>
      </c>
      <c r="Z21" s="125">
        <f>POSAMEZNO!W21</f>
        <v>1012</v>
      </c>
      <c r="AA21" s="7"/>
      <c r="AB21" s="7"/>
      <c r="AC21" s="7"/>
      <c r="AD21" s="7"/>
      <c r="AE21" s="7"/>
      <c r="AF21" s="9"/>
      <c r="AG21" s="7"/>
      <c r="AH21" s="7"/>
      <c r="AI21" s="7"/>
      <c r="AJ21" s="7"/>
      <c r="AK21" s="7"/>
      <c r="AL21" s="7"/>
      <c r="AM21" s="7"/>
      <c r="AN21" s="9"/>
      <c r="AO21" s="7"/>
      <c r="AP21" s="7"/>
      <c r="AQ21" s="7"/>
      <c r="AR21" s="7"/>
      <c r="AS21" s="7"/>
      <c r="AT21" s="7"/>
      <c r="AU21" s="7"/>
      <c r="AV21" s="9"/>
      <c r="AW21" s="7"/>
      <c r="AX21" s="7"/>
      <c r="AY21" s="7"/>
    </row>
    <row r="22" spans="1:44" ht="12.75" customHeight="1">
      <c r="A22" s="4"/>
      <c r="B22" s="10"/>
      <c r="C22" s="135" t="s">
        <v>5</v>
      </c>
      <c r="D22" s="135"/>
      <c r="E22" s="135"/>
      <c r="F22" s="135"/>
      <c r="G22" s="135"/>
      <c r="H22" s="11"/>
      <c r="I22" s="7"/>
      <c r="J22" s="10"/>
      <c r="K22" s="135" t="s">
        <v>6</v>
      </c>
      <c r="L22" s="135"/>
      <c r="M22" s="135"/>
      <c r="N22" s="135"/>
      <c r="O22" s="135"/>
      <c r="P22" s="119"/>
      <c r="Q22" s="7"/>
      <c r="R22" s="127"/>
      <c r="S22" s="127"/>
      <c r="T22" s="127"/>
      <c r="U22" s="128"/>
      <c r="V22" s="127"/>
      <c r="W22" s="127"/>
      <c r="X22" s="127"/>
      <c r="Y22" s="127"/>
      <c r="Z22" s="127"/>
      <c r="AA22" s="127"/>
      <c r="AB22" s="106"/>
      <c r="AC22" s="127"/>
      <c r="AD22" s="127"/>
      <c r="AR22" s="7"/>
    </row>
    <row r="23" spans="1:44" ht="5.25" customHeight="1" thickBot="1">
      <c r="A23" s="4"/>
      <c r="B23" s="12"/>
      <c r="C23" s="136"/>
      <c r="D23" s="136"/>
      <c r="E23" s="136"/>
      <c r="F23" s="136"/>
      <c r="G23" s="136"/>
      <c r="H23" s="13"/>
      <c r="I23" s="14"/>
      <c r="J23" s="12"/>
      <c r="K23" s="136"/>
      <c r="L23" s="136"/>
      <c r="M23" s="136"/>
      <c r="N23" s="136"/>
      <c r="O23" s="136"/>
      <c r="P23" s="120"/>
      <c r="Q23" s="14"/>
      <c r="R23" s="127"/>
      <c r="S23" s="127"/>
      <c r="T23" s="127"/>
      <c r="U23" s="128"/>
      <c r="V23" s="127"/>
      <c r="W23" s="127"/>
      <c r="X23" s="127"/>
      <c r="Y23" s="127"/>
      <c r="Z23" s="127"/>
      <c r="AA23" s="127"/>
      <c r="AB23" s="129"/>
      <c r="AC23" s="127"/>
      <c r="AD23" s="127"/>
      <c r="AR23" s="14"/>
    </row>
    <row r="24" spans="1:44" ht="4.5" customHeight="1" hidden="1" thickBot="1">
      <c r="A24" s="4"/>
      <c r="B24" s="12"/>
      <c r="C24" s="14"/>
      <c r="D24" s="14"/>
      <c r="E24" s="14"/>
      <c r="F24" s="14"/>
      <c r="G24" s="14"/>
      <c r="H24" s="13"/>
      <c r="I24" s="14"/>
      <c r="J24" s="12"/>
      <c r="K24" s="14"/>
      <c r="L24" s="14"/>
      <c r="M24" s="14"/>
      <c r="N24" s="14"/>
      <c r="O24" s="14"/>
      <c r="P24" s="120"/>
      <c r="Q24" s="14"/>
      <c r="R24" s="127"/>
      <c r="S24" s="127"/>
      <c r="T24" s="127"/>
      <c r="U24" s="128"/>
      <c r="V24" s="127"/>
      <c r="W24" s="127"/>
      <c r="X24" s="127"/>
      <c r="Y24" s="127"/>
      <c r="Z24" s="127"/>
      <c r="AA24" s="127"/>
      <c r="AB24" s="129"/>
      <c r="AC24" s="127"/>
      <c r="AD24" s="127"/>
      <c r="AR24" s="14"/>
    </row>
    <row r="25" spans="1:44" ht="13.5">
      <c r="A25" s="4"/>
      <c r="B25" s="108">
        <v>9</v>
      </c>
      <c r="C25" s="24" t="s">
        <v>56</v>
      </c>
      <c r="D25" s="16"/>
      <c r="E25" s="94" t="s">
        <v>4</v>
      </c>
      <c r="F25" s="16"/>
      <c r="G25" s="25" t="s">
        <v>59</v>
      </c>
      <c r="H25" s="111">
        <f>B25+1</f>
        <v>10</v>
      </c>
      <c r="I25" s="114"/>
      <c r="J25" s="113">
        <f>B25</f>
        <v>9</v>
      </c>
      <c r="K25" s="26" t="str">
        <f>G49</f>
        <v>EPIC 1</v>
      </c>
      <c r="L25" s="16"/>
      <c r="M25" s="94" t="s">
        <v>4</v>
      </c>
      <c r="N25" s="16"/>
      <c r="O25" s="27" t="str">
        <f>C33</f>
        <v>OLIMPIJA</v>
      </c>
      <c r="P25" s="111">
        <f>J25+1</f>
        <v>10</v>
      </c>
      <c r="Q25" s="9"/>
      <c r="R25" s="127"/>
      <c r="S25" s="127"/>
      <c r="T25" s="127"/>
      <c r="U25" s="128"/>
      <c r="V25" s="127"/>
      <c r="W25" s="127"/>
      <c r="X25" s="127"/>
      <c r="Y25" s="127"/>
      <c r="Z25" s="127"/>
      <c r="AA25" s="127"/>
      <c r="AB25" s="92"/>
      <c r="AC25" s="127"/>
      <c r="AD25" s="127"/>
      <c r="AR25" s="9"/>
    </row>
    <row r="26" spans="1:44" ht="13.5">
      <c r="A26" s="4"/>
      <c r="B26" s="108"/>
      <c r="C26" s="17" t="s">
        <v>57</v>
      </c>
      <c r="D26" s="18">
        <v>205</v>
      </c>
      <c r="E26" s="95"/>
      <c r="F26" s="18">
        <v>158</v>
      </c>
      <c r="G26" s="19" t="s">
        <v>79</v>
      </c>
      <c r="H26" s="111"/>
      <c r="I26" s="114"/>
      <c r="J26" s="113"/>
      <c r="K26" s="20" t="str">
        <f>G50</f>
        <v>Ljuba Ceglar</v>
      </c>
      <c r="L26" s="133">
        <v>170</v>
      </c>
      <c r="M26" s="134"/>
      <c r="N26" s="133">
        <v>165</v>
      </c>
      <c r="O26" s="21" t="str">
        <f>C34</f>
        <v>Tatjana Jamnik</v>
      </c>
      <c r="P26" s="111"/>
      <c r="Q26" s="9"/>
      <c r="R26" s="127"/>
      <c r="S26" s="127"/>
      <c r="T26" s="127"/>
      <c r="U26" s="128"/>
      <c r="V26" s="127"/>
      <c r="W26" s="127"/>
      <c r="X26" s="127"/>
      <c r="Y26" s="127"/>
      <c r="Z26" s="127"/>
      <c r="AA26" s="127"/>
      <c r="AB26" s="92"/>
      <c r="AC26" s="127"/>
      <c r="AD26" s="127"/>
      <c r="AR26" s="9"/>
    </row>
    <row r="27" spans="1:44" ht="13.5">
      <c r="A27" s="4"/>
      <c r="B27" s="108"/>
      <c r="C27" s="17" t="s">
        <v>58</v>
      </c>
      <c r="D27" s="18">
        <v>155</v>
      </c>
      <c r="E27" s="95"/>
      <c r="F27" s="18">
        <v>184</v>
      </c>
      <c r="G27" s="19" t="s">
        <v>60</v>
      </c>
      <c r="H27" s="111"/>
      <c r="I27" s="114"/>
      <c r="J27" s="113"/>
      <c r="K27" s="20" t="str">
        <f>G51</f>
        <v>Jožica Može</v>
      </c>
      <c r="L27" s="133">
        <v>145</v>
      </c>
      <c r="M27" s="134"/>
      <c r="N27" s="133">
        <v>171</v>
      </c>
      <c r="O27" s="21" t="str">
        <f>C35</f>
        <v>Anica Knavs</v>
      </c>
      <c r="P27" s="111"/>
      <c r="Q27" s="9"/>
      <c r="R27" s="127"/>
      <c r="S27" s="127"/>
      <c r="T27" s="127"/>
      <c r="U27" s="128"/>
      <c r="V27" s="127"/>
      <c r="W27" s="127"/>
      <c r="X27" s="127"/>
      <c r="Y27" s="127"/>
      <c r="Z27" s="127"/>
      <c r="AA27" s="127"/>
      <c r="AB27" s="92"/>
      <c r="AC27" s="127"/>
      <c r="AD27" s="127"/>
      <c r="AR27" s="9"/>
    </row>
    <row r="28" spans="1:44" ht="13.5">
      <c r="A28" s="4"/>
      <c r="B28" s="109">
        <f>SUM(D26:D27)</f>
        <v>360</v>
      </c>
      <c r="C28" s="28" t="s">
        <v>1</v>
      </c>
      <c r="D28" s="15">
        <f>IF(D27=0,"",B28)</f>
        <v>360</v>
      </c>
      <c r="E28" s="15">
        <f>SUM(F26:F27)</f>
        <v>342</v>
      </c>
      <c r="F28" s="15">
        <f>IF(F27=0,"",E28)</f>
        <v>342</v>
      </c>
      <c r="G28" s="31" t="s">
        <v>1</v>
      </c>
      <c r="H28" s="111"/>
      <c r="I28" s="115"/>
      <c r="J28" s="109">
        <f>SUM(L26:L27)</f>
        <v>315</v>
      </c>
      <c r="K28" s="28" t="s">
        <v>1</v>
      </c>
      <c r="L28" s="15">
        <f>IF(L27=0,"",J28)</f>
        <v>315</v>
      </c>
      <c r="M28" s="15">
        <f>SUM(N26:N27)</f>
        <v>336</v>
      </c>
      <c r="N28" s="15">
        <f>IF(N27=0,"",M28)</f>
        <v>336</v>
      </c>
      <c r="O28" s="31" t="s">
        <v>1</v>
      </c>
      <c r="P28" s="111"/>
      <c r="Q28" s="22"/>
      <c r="R28" s="127"/>
      <c r="S28" s="127"/>
      <c r="T28" s="127"/>
      <c r="U28" s="128"/>
      <c r="V28" s="127"/>
      <c r="W28" s="127"/>
      <c r="X28" s="127"/>
      <c r="Y28" s="127"/>
      <c r="Z28" s="127"/>
      <c r="AA28" s="127"/>
      <c r="AB28" s="102"/>
      <c r="AC28" s="127"/>
      <c r="AD28" s="127"/>
      <c r="AR28" s="22"/>
    </row>
    <row r="29" spans="1:44" ht="13.5">
      <c r="A29" s="4"/>
      <c r="B29" s="109">
        <f>IF(D28&gt;F28,40,IF(D28=F28,20,0))</f>
        <v>40</v>
      </c>
      <c r="C29" s="28" t="s">
        <v>0</v>
      </c>
      <c r="D29" s="15">
        <f>IF(D27=0,"",B29)</f>
        <v>40</v>
      </c>
      <c r="E29" s="15">
        <f>IF(F28&gt;D28,40,IF(F28=D28,20,0))</f>
        <v>0</v>
      </c>
      <c r="F29" s="15">
        <f>IF(F27=0,"",E29)</f>
        <v>0</v>
      </c>
      <c r="G29" s="31" t="s">
        <v>0</v>
      </c>
      <c r="H29" s="111"/>
      <c r="I29" s="115"/>
      <c r="J29" s="109">
        <f>IF(L28&gt;N28,40,IF(L28=N28,20,0))</f>
        <v>0</v>
      </c>
      <c r="K29" s="28" t="s">
        <v>0</v>
      </c>
      <c r="L29" s="15">
        <f>IF(L27=0,"",J29)</f>
        <v>0</v>
      </c>
      <c r="M29" s="15">
        <f>IF(N28&gt;L28,40,IF(N28=L28,20,0))</f>
        <v>40</v>
      </c>
      <c r="N29" s="15">
        <f>IF(N27=0,"",M29)</f>
        <v>40</v>
      </c>
      <c r="O29" s="31" t="s">
        <v>0</v>
      </c>
      <c r="P29" s="111"/>
      <c r="Q29" s="22"/>
      <c r="R29" s="127"/>
      <c r="S29" s="127"/>
      <c r="T29" s="127"/>
      <c r="U29" s="128"/>
      <c r="V29" s="127"/>
      <c r="W29" s="127"/>
      <c r="X29" s="127"/>
      <c r="Y29" s="127"/>
      <c r="Z29" s="127"/>
      <c r="AA29" s="127"/>
      <c r="AB29" s="102"/>
      <c r="AC29" s="127"/>
      <c r="AD29" s="127"/>
      <c r="AR29" s="22"/>
    </row>
    <row r="30" spans="1:44" ht="13.5">
      <c r="A30" s="4"/>
      <c r="B30" s="109">
        <f>IF(D28&gt;499,20,IF(D28&gt;440,10,0))</f>
        <v>0</v>
      </c>
      <c r="C30" s="28" t="s">
        <v>2</v>
      </c>
      <c r="D30" s="15">
        <f>IF(D27=0,"",B30)</f>
        <v>0</v>
      </c>
      <c r="E30" s="15">
        <f>IF(F28&gt;499,20,IF(F28&gt;440,10,0))</f>
        <v>0</v>
      </c>
      <c r="F30" s="15">
        <f>IF(F27=0,"",E30)</f>
        <v>0</v>
      </c>
      <c r="G30" s="31" t="s">
        <v>2</v>
      </c>
      <c r="H30" s="111"/>
      <c r="I30" s="115"/>
      <c r="J30" s="109">
        <f>IF(L28&gt;480,20,IF(L28&gt;440,10,0))</f>
        <v>0</v>
      </c>
      <c r="K30" s="28" t="s">
        <v>2</v>
      </c>
      <c r="L30" s="15">
        <f>IF(L27=0,"",J30)</f>
        <v>0</v>
      </c>
      <c r="M30" s="15">
        <f>IF(N28&gt;480,20,IF(N28&gt;440,10,0))</f>
        <v>0</v>
      </c>
      <c r="N30" s="15">
        <f>IF(N27=0,"",M30)</f>
        <v>0</v>
      </c>
      <c r="O30" s="31" t="s">
        <v>2</v>
      </c>
      <c r="P30" s="111"/>
      <c r="Q30" s="22"/>
      <c r="R30" s="127"/>
      <c r="S30" s="127"/>
      <c r="T30" s="127"/>
      <c r="U30" s="128"/>
      <c r="V30" s="127"/>
      <c r="W30" s="127"/>
      <c r="X30" s="127"/>
      <c r="Y30" s="127"/>
      <c r="Z30" s="127"/>
      <c r="AA30" s="127"/>
      <c r="AB30" s="102"/>
      <c r="AC30" s="127"/>
      <c r="AD30" s="127"/>
      <c r="AR30" s="22"/>
    </row>
    <row r="31" spans="1:44" ht="15" thickBot="1">
      <c r="A31" s="4"/>
      <c r="B31" s="108"/>
      <c r="C31" s="29" t="s">
        <v>3</v>
      </c>
      <c r="D31" s="30">
        <f>IF(D27=0,"",(SUM(D28:D30)))</f>
        <v>400</v>
      </c>
      <c r="E31" s="96"/>
      <c r="F31" s="30">
        <f>IF(F27=0,"",(SUM(F28:F30)))</f>
        <v>342</v>
      </c>
      <c r="G31" s="32" t="s">
        <v>3</v>
      </c>
      <c r="H31" s="111"/>
      <c r="I31" s="115"/>
      <c r="J31" s="108"/>
      <c r="K31" s="29" t="s">
        <v>3</v>
      </c>
      <c r="L31" s="30">
        <f>IF(L27=0,"",(SUM(L28:L30)))</f>
        <v>315</v>
      </c>
      <c r="M31" s="96"/>
      <c r="N31" s="30">
        <f>IF(N27=0,"",(SUM(N28:N30)))</f>
        <v>376</v>
      </c>
      <c r="O31" s="32" t="s">
        <v>3</v>
      </c>
      <c r="P31" s="111"/>
      <c r="Q31" s="22"/>
      <c r="R31" s="127"/>
      <c r="S31" s="127"/>
      <c r="T31" s="127"/>
      <c r="U31" s="128"/>
      <c r="V31" s="127"/>
      <c r="W31" s="127"/>
      <c r="X31" s="127"/>
      <c r="Y31" s="127"/>
      <c r="Z31" s="127"/>
      <c r="AA31" s="127"/>
      <c r="AB31" s="102"/>
      <c r="AC31" s="127"/>
      <c r="AD31" s="127"/>
      <c r="AR31" s="22"/>
    </row>
    <row r="32" spans="1:44" ht="6" customHeight="1" thickBot="1">
      <c r="A32" s="4"/>
      <c r="B32" s="110"/>
      <c r="C32" s="23"/>
      <c r="D32" s="9"/>
      <c r="E32" s="9"/>
      <c r="F32" s="9"/>
      <c r="G32" s="9"/>
      <c r="H32" s="116"/>
      <c r="I32" s="114"/>
      <c r="J32" s="110"/>
      <c r="K32" s="23"/>
      <c r="L32" s="9"/>
      <c r="M32" s="9"/>
      <c r="N32" s="9"/>
      <c r="O32" s="9"/>
      <c r="P32" s="116"/>
      <c r="Q32" s="9"/>
      <c r="R32" s="127"/>
      <c r="S32" s="127"/>
      <c r="T32" s="127"/>
      <c r="U32" s="128"/>
      <c r="V32" s="127"/>
      <c r="W32" s="127"/>
      <c r="X32" s="127"/>
      <c r="Y32" s="127"/>
      <c r="Z32" s="127"/>
      <c r="AA32" s="127"/>
      <c r="AB32" s="92"/>
      <c r="AC32" s="127"/>
      <c r="AD32" s="127"/>
      <c r="AR32" s="9"/>
    </row>
    <row r="33" spans="1:44" ht="13.5">
      <c r="A33" s="4"/>
      <c r="B33" s="111">
        <f>H25+1</f>
        <v>11</v>
      </c>
      <c r="C33" s="34" t="s">
        <v>61</v>
      </c>
      <c r="D33" s="16"/>
      <c r="E33" s="94" t="s">
        <v>4</v>
      </c>
      <c r="F33" s="16"/>
      <c r="G33" s="25" t="s">
        <v>76</v>
      </c>
      <c r="H33" s="111">
        <f>B33+1</f>
        <v>12</v>
      </c>
      <c r="I33" s="114"/>
      <c r="J33" s="111">
        <f>P25+1</f>
        <v>11</v>
      </c>
      <c r="K33" s="26" t="str">
        <f>G25</f>
        <v>FENIKS 2</v>
      </c>
      <c r="L33" s="16"/>
      <c r="M33" s="94" t="s">
        <v>4</v>
      </c>
      <c r="N33" s="16"/>
      <c r="O33" s="27" t="str">
        <f>G41</f>
        <v>ZAGORJE 4</v>
      </c>
      <c r="P33" s="111">
        <f>J33+1</f>
        <v>12</v>
      </c>
      <c r="Q33" s="9"/>
      <c r="R33" s="127"/>
      <c r="S33" s="127"/>
      <c r="T33" s="127"/>
      <c r="U33" s="128"/>
      <c r="V33" s="127"/>
      <c r="W33" s="127"/>
      <c r="X33" s="127"/>
      <c r="Y33" s="127"/>
      <c r="Z33" s="127"/>
      <c r="AA33" s="127"/>
      <c r="AB33" s="92"/>
      <c r="AC33" s="127"/>
      <c r="AD33" s="127"/>
      <c r="AR33" s="9"/>
    </row>
    <row r="34" spans="1:44" ht="13.5">
      <c r="A34" s="4"/>
      <c r="B34" s="111"/>
      <c r="C34" s="33" t="s">
        <v>62</v>
      </c>
      <c r="D34" s="133">
        <v>166</v>
      </c>
      <c r="E34" s="134"/>
      <c r="F34" s="133">
        <v>147</v>
      </c>
      <c r="G34" s="19" t="s">
        <v>77</v>
      </c>
      <c r="H34" s="111"/>
      <c r="I34" s="114"/>
      <c r="J34" s="111"/>
      <c r="K34" s="20" t="str">
        <f>G26</f>
        <v>Nataša Kržišnik</v>
      </c>
      <c r="L34" s="133">
        <v>190</v>
      </c>
      <c r="M34" s="134"/>
      <c r="N34" s="133">
        <v>125</v>
      </c>
      <c r="O34" s="21" t="str">
        <f>G42</f>
        <v>Marjana kanižar</v>
      </c>
      <c r="P34" s="111"/>
      <c r="Q34" s="9"/>
      <c r="R34" s="127"/>
      <c r="S34" s="127"/>
      <c r="T34" s="127"/>
      <c r="U34" s="128"/>
      <c r="V34" s="127"/>
      <c r="W34" s="127"/>
      <c r="X34" s="127"/>
      <c r="Y34" s="127"/>
      <c r="Z34" s="127"/>
      <c r="AA34" s="127"/>
      <c r="AB34" s="92"/>
      <c r="AC34" s="127"/>
      <c r="AD34" s="127"/>
      <c r="AR34" s="9"/>
    </row>
    <row r="35" spans="1:44" ht="13.5">
      <c r="A35" s="4"/>
      <c r="B35" s="111"/>
      <c r="C35" s="33" t="s">
        <v>63</v>
      </c>
      <c r="D35" s="133">
        <v>182</v>
      </c>
      <c r="E35" s="134"/>
      <c r="F35" s="133">
        <v>198</v>
      </c>
      <c r="G35" s="19" t="s">
        <v>78</v>
      </c>
      <c r="H35" s="111"/>
      <c r="I35" s="114"/>
      <c r="J35" s="111"/>
      <c r="K35" s="20" t="str">
        <f>G27</f>
        <v>Vanja Katona</v>
      </c>
      <c r="L35" s="133">
        <v>212</v>
      </c>
      <c r="M35" s="134"/>
      <c r="N35" s="133">
        <v>182</v>
      </c>
      <c r="O35" s="21" t="str">
        <f>G43</f>
        <v>Lidija Zaletel</v>
      </c>
      <c r="P35" s="111"/>
      <c r="Q35" s="9"/>
      <c r="R35" s="127"/>
      <c r="S35" s="127"/>
      <c r="T35" s="127"/>
      <c r="U35" s="128"/>
      <c r="V35" s="127"/>
      <c r="W35" s="127"/>
      <c r="X35" s="127"/>
      <c r="Y35" s="127"/>
      <c r="Z35" s="127"/>
      <c r="AA35" s="127"/>
      <c r="AB35" s="92"/>
      <c r="AC35" s="127"/>
      <c r="AD35" s="127"/>
      <c r="AR35" s="9"/>
    </row>
    <row r="36" spans="1:44" ht="13.5">
      <c r="A36" s="4"/>
      <c r="B36" s="109">
        <f>SUM(D34:D35)</f>
        <v>348</v>
      </c>
      <c r="C36" s="28" t="s">
        <v>1</v>
      </c>
      <c r="D36" s="15">
        <f>IF(D35=0,"",B36)</f>
        <v>348</v>
      </c>
      <c r="E36" s="15">
        <f>SUM(F34:F35)</f>
        <v>345</v>
      </c>
      <c r="F36" s="15">
        <f>IF(F35=0,"",E36)</f>
        <v>345</v>
      </c>
      <c r="G36" s="31" t="s">
        <v>1</v>
      </c>
      <c r="H36" s="111"/>
      <c r="I36" s="115"/>
      <c r="J36" s="109">
        <f>SUM(L34:L35)</f>
        <v>402</v>
      </c>
      <c r="K36" s="28" t="s">
        <v>1</v>
      </c>
      <c r="L36" s="15">
        <f>IF(L35=0,"",J36)</f>
        <v>402</v>
      </c>
      <c r="M36" s="15">
        <f>SUM(N34:N35)</f>
        <v>307</v>
      </c>
      <c r="N36" s="15">
        <f>IF(N35=0,"",M36)</f>
        <v>307</v>
      </c>
      <c r="O36" s="31" t="s">
        <v>1</v>
      </c>
      <c r="P36" s="111"/>
      <c r="Q36" s="22"/>
      <c r="R36" s="127"/>
      <c r="S36" s="127"/>
      <c r="T36" s="127"/>
      <c r="U36" s="128"/>
      <c r="V36" s="127"/>
      <c r="W36" s="127"/>
      <c r="X36" s="127"/>
      <c r="Y36" s="127"/>
      <c r="Z36" s="127"/>
      <c r="AA36" s="127"/>
      <c r="AB36" s="102"/>
      <c r="AC36" s="127"/>
      <c r="AD36" s="127"/>
      <c r="AR36" s="22"/>
    </row>
    <row r="37" spans="1:44" ht="13.5">
      <c r="A37" s="4"/>
      <c r="B37" s="109">
        <f>IF(D36&gt;F36,40,IF(D36=F36,20,0))</f>
        <v>40</v>
      </c>
      <c r="C37" s="28" t="s">
        <v>0</v>
      </c>
      <c r="D37" s="15">
        <f>IF(D35=0,"",B37)</f>
        <v>40</v>
      </c>
      <c r="E37" s="15">
        <f>IF(F36&gt;D36,40,IF(F36=D36,20,0))</f>
        <v>0</v>
      </c>
      <c r="F37" s="15">
        <f>IF(F35=0,"",E37)</f>
        <v>0</v>
      </c>
      <c r="G37" s="31" t="s">
        <v>0</v>
      </c>
      <c r="H37" s="111"/>
      <c r="I37" s="115"/>
      <c r="J37" s="109">
        <f>IF(L36&gt;N36,40,IF(L36=N36,20,0))</f>
        <v>40</v>
      </c>
      <c r="K37" s="28" t="s">
        <v>0</v>
      </c>
      <c r="L37" s="15">
        <f>IF(L35=0,"",J37)</f>
        <v>40</v>
      </c>
      <c r="M37" s="15">
        <f>IF(N36&gt;L36,40,IF(N36=L36,20,0))</f>
        <v>0</v>
      </c>
      <c r="N37" s="15">
        <f>IF(N35=0,"",M37)</f>
        <v>0</v>
      </c>
      <c r="O37" s="31" t="s">
        <v>0</v>
      </c>
      <c r="P37" s="111"/>
      <c r="Q37" s="22"/>
      <c r="R37" s="127"/>
      <c r="S37" s="127"/>
      <c r="T37" s="127"/>
      <c r="U37" s="128"/>
      <c r="V37" s="127"/>
      <c r="W37" s="127"/>
      <c r="X37" s="127"/>
      <c r="Y37" s="127"/>
      <c r="Z37" s="127"/>
      <c r="AA37" s="127"/>
      <c r="AB37" s="102"/>
      <c r="AC37" s="127"/>
      <c r="AD37" s="127"/>
      <c r="AR37" s="22"/>
    </row>
    <row r="38" spans="1:44" ht="13.5">
      <c r="A38" s="4"/>
      <c r="B38" s="109">
        <f>IF(D36&gt;480,20,IF(D36&gt;440,10,0))</f>
        <v>0</v>
      </c>
      <c r="C38" s="28" t="s">
        <v>2</v>
      </c>
      <c r="D38" s="15">
        <f>IF(D35=0,"",B38)</f>
        <v>0</v>
      </c>
      <c r="E38" s="15">
        <f>IF(F36&gt;480,20,IF(F36&gt;440,10,0))</f>
        <v>0</v>
      </c>
      <c r="F38" s="15">
        <f>IF(F35=0,"",E38)</f>
        <v>0</v>
      </c>
      <c r="G38" s="31" t="s">
        <v>2</v>
      </c>
      <c r="H38" s="111"/>
      <c r="I38" s="115"/>
      <c r="J38" s="109">
        <f>IF(L36&gt;480,20,IF(L36&gt;440,10,0))</f>
        <v>0</v>
      </c>
      <c r="K38" s="28" t="s">
        <v>2</v>
      </c>
      <c r="L38" s="15">
        <f>IF(L35=0,"",J38)</f>
        <v>0</v>
      </c>
      <c r="M38" s="15">
        <f>IF(N36&gt;480,20,IF(N36&gt;440,10,0))</f>
        <v>0</v>
      </c>
      <c r="N38" s="15">
        <f>IF(N35=0,"",M38)</f>
        <v>0</v>
      </c>
      <c r="O38" s="31" t="s">
        <v>2</v>
      </c>
      <c r="P38" s="111"/>
      <c r="Q38" s="22"/>
      <c r="R38" s="127"/>
      <c r="S38" s="127"/>
      <c r="T38" s="127"/>
      <c r="U38" s="128"/>
      <c r="V38" s="127"/>
      <c r="W38" s="127"/>
      <c r="X38" s="127"/>
      <c r="Y38" s="127"/>
      <c r="Z38" s="127"/>
      <c r="AA38" s="127"/>
      <c r="AB38" s="102"/>
      <c r="AC38" s="127"/>
      <c r="AD38" s="127"/>
      <c r="AR38" s="22"/>
    </row>
    <row r="39" spans="1:44" ht="15" thickBot="1">
      <c r="A39" s="4"/>
      <c r="B39" s="108"/>
      <c r="C39" s="29" t="s">
        <v>3</v>
      </c>
      <c r="D39" s="30">
        <f>IF(D35=0,"",(SUM(D36:D38)))</f>
        <v>388</v>
      </c>
      <c r="E39" s="96"/>
      <c r="F39" s="30">
        <f>IF(F35=0,"",(SUM(F36:F38)))</f>
        <v>345</v>
      </c>
      <c r="G39" s="32" t="s">
        <v>3</v>
      </c>
      <c r="H39" s="111"/>
      <c r="I39" s="115"/>
      <c r="J39" s="108"/>
      <c r="K39" s="29" t="s">
        <v>3</v>
      </c>
      <c r="L39" s="30">
        <f>IF(L35=0,"",(SUM(L36:L38)))</f>
        <v>442</v>
      </c>
      <c r="M39" s="96"/>
      <c r="N39" s="30">
        <f>IF(N35=0,"",(SUM(N36:N38)))</f>
        <v>307</v>
      </c>
      <c r="O39" s="32" t="s">
        <v>3</v>
      </c>
      <c r="P39" s="111"/>
      <c r="Q39" s="22"/>
      <c r="R39" s="127"/>
      <c r="S39" s="127"/>
      <c r="T39" s="127"/>
      <c r="U39" s="128"/>
      <c r="V39" s="127"/>
      <c r="W39" s="127"/>
      <c r="X39" s="127"/>
      <c r="Y39" s="127"/>
      <c r="Z39" s="127"/>
      <c r="AA39" s="127"/>
      <c r="AB39" s="102"/>
      <c r="AC39" s="127"/>
      <c r="AD39" s="127"/>
      <c r="AR39" s="22"/>
    </row>
    <row r="40" spans="1:44" ht="6" customHeight="1" thickBot="1">
      <c r="A40" s="4"/>
      <c r="B40" s="110"/>
      <c r="C40" s="9"/>
      <c r="D40" s="9"/>
      <c r="E40" s="9"/>
      <c r="F40" s="9"/>
      <c r="G40" s="9"/>
      <c r="H40" s="116"/>
      <c r="I40" s="117"/>
      <c r="J40" s="110"/>
      <c r="K40" s="9"/>
      <c r="L40" s="9"/>
      <c r="M40" s="9"/>
      <c r="N40" s="9"/>
      <c r="O40" s="9"/>
      <c r="P40" s="116"/>
      <c r="Q40" s="7"/>
      <c r="R40" s="127"/>
      <c r="S40" s="127"/>
      <c r="T40" s="127"/>
      <c r="U40" s="128"/>
      <c r="V40" s="127"/>
      <c r="W40" s="127"/>
      <c r="X40" s="127"/>
      <c r="Y40" s="127"/>
      <c r="Z40" s="127"/>
      <c r="AA40" s="127"/>
      <c r="AB40" s="106"/>
      <c r="AC40" s="127"/>
      <c r="AD40" s="127"/>
      <c r="AR40" s="7"/>
    </row>
    <row r="41" spans="1:44" ht="13.5">
      <c r="A41" s="4"/>
      <c r="B41" s="111">
        <f>H33+1</f>
        <v>13</v>
      </c>
      <c r="C41" s="34" t="s">
        <v>64</v>
      </c>
      <c r="D41" s="16"/>
      <c r="E41" s="94" t="s">
        <v>4</v>
      </c>
      <c r="F41" s="16"/>
      <c r="G41" s="25" t="s">
        <v>67</v>
      </c>
      <c r="H41" s="111">
        <f>B41+1</f>
        <v>14</v>
      </c>
      <c r="I41" s="117"/>
      <c r="J41" s="111">
        <f>P33+1</f>
        <v>13</v>
      </c>
      <c r="K41" s="26" t="str">
        <f>G33</f>
        <v>ZAGORJE 1</v>
      </c>
      <c r="L41" s="16"/>
      <c r="M41" s="94"/>
      <c r="N41" s="16"/>
      <c r="O41" s="27" t="str">
        <f>C25</f>
        <v>FENIKS 1</v>
      </c>
      <c r="P41" s="111">
        <f>J41+1</f>
        <v>14</v>
      </c>
      <c r="Q41" s="7"/>
      <c r="R41" s="127"/>
      <c r="S41" s="127"/>
      <c r="T41" s="127"/>
      <c r="U41" s="128"/>
      <c r="V41" s="127"/>
      <c r="W41" s="127"/>
      <c r="X41" s="127"/>
      <c r="Y41" s="127"/>
      <c r="Z41" s="127"/>
      <c r="AA41" s="127"/>
      <c r="AB41" s="106"/>
      <c r="AC41" s="127"/>
      <c r="AD41" s="127"/>
      <c r="AR41" s="7"/>
    </row>
    <row r="42" spans="1:44" ht="13.5">
      <c r="A42" s="4"/>
      <c r="B42" s="111"/>
      <c r="C42" s="33" t="s">
        <v>65</v>
      </c>
      <c r="D42" s="133">
        <v>139</v>
      </c>
      <c r="E42" s="134"/>
      <c r="F42" s="133">
        <v>138</v>
      </c>
      <c r="G42" s="19" t="s">
        <v>68</v>
      </c>
      <c r="H42" s="111"/>
      <c r="I42" s="117"/>
      <c r="J42" s="111"/>
      <c r="K42" s="20" t="str">
        <f>G34</f>
        <v>Suzana Zupančič</v>
      </c>
      <c r="L42" s="133">
        <v>123</v>
      </c>
      <c r="M42" s="134"/>
      <c r="N42" s="133">
        <v>225</v>
      </c>
      <c r="O42" s="21" t="str">
        <f>C26</f>
        <v>Victorija Krivulutskaya</v>
      </c>
      <c r="P42" s="111"/>
      <c r="Q42" s="7"/>
      <c r="R42" s="127"/>
      <c r="S42" s="127"/>
      <c r="T42" s="127"/>
      <c r="U42" s="128"/>
      <c r="V42" s="127"/>
      <c r="W42" s="127"/>
      <c r="X42" s="127"/>
      <c r="Y42" s="127"/>
      <c r="Z42" s="127"/>
      <c r="AA42" s="127"/>
      <c r="AB42" s="106"/>
      <c r="AC42" s="127"/>
      <c r="AD42" s="127"/>
      <c r="AR42" s="7"/>
    </row>
    <row r="43" spans="1:44" ht="13.5">
      <c r="A43" s="4"/>
      <c r="B43" s="111"/>
      <c r="C43" s="33" t="s">
        <v>66</v>
      </c>
      <c r="D43" s="133">
        <v>203</v>
      </c>
      <c r="E43" s="134"/>
      <c r="F43" s="133">
        <v>179</v>
      </c>
      <c r="G43" s="19" t="s">
        <v>69</v>
      </c>
      <c r="H43" s="111"/>
      <c r="I43" s="117"/>
      <c r="J43" s="111"/>
      <c r="K43" s="20" t="str">
        <f>G35</f>
        <v>Marija Prah</v>
      </c>
      <c r="L43" s="133">
        <v>168</v>
      </c>
      <c r="M43" s="134"/>
      <c r="N43" s="133">
        <v>159</v>
      </c>
      <c r="O43" s="21" t="str">
        <f>C27</f>
        <v>Nataša Pirc Musar</v>
      </c>
      <c r="P43" s="111"/>
      <c r="Q43" s="7"/>
      <c r="R43" s="127"/>
      <c r="S43" s="127"/>
      <c r="T43" s="127"/>
      <c r="U43" s="128"/>
      <c r="V43" s="127"/>
      <c r="W43" s="127"/>
      <c r="X43" s="127"/>
      <c r="Y43" s="127"/>
      <c r="Z43" s="127"/>
      <c r="AA43" s="127"/>
      <c r="AB43" s="106"/>
      <c r="AC43" s="127"/>
      <c r="AD43" s="127"/>
      <c r="AR43" s="7"/>
    </row>
    <row r="44" spans="1:44" ht="13.5">
      <c r="A44" s="4"/>
      <c r="B44" s="109">
        <f>SUM(D42:D43)</f>
        <v>342</v>
      </c>
      <c r="C44" s="28" t="s">
        <v>1</v>
      </c>
      <c r="D44" s="15">
        <f>IF(D43=0,"",B44)</f>
        <v>342</v>
      </c>
      <c r="E44" s="15">
        <f>SUM(F42:F43)</f>
        <v>317</v>
      </c>
      <c r="F44" s="15">
        <f>IF(F43=0,"",E44)</f>
        <v>317</v>
      </c>
      <c r="G44" s="31" t="s">
        <v>1</v>
      </c>
      <c r="H44" s="111"/>
      <c r="I44" s="117"/>
      <c r="J44" s="109">
        <f>SUM(L42:L43)</f>
        <v>291</v>
      </c>
      <c r="K44" s="28" t="s">
        <v>1</v>
      </c>
      <c r="L44" s="15">
        <f>IF(L43=0,"",J44)</f>
        <v>291</v>
      </c>
      <c r="M44" s="15">
        <f>SUM(N42:N43)</f>
        <v>384</v>
      </c>
      <c r="N44" s="15">
        <f>IF(N43=0,"",M44)</f>
        <v>384</v>
      </c>
      <c r="O44" s="31" t="s">
        <v>1</v>
      </c>
      <c r="P44" s="111"/>
      <c r="Q44" s="7"/>
      <c r="R44" s="127"/>
      <c r="S44" s="127"/>
      <c r="T44" s="127"/>
      <c r="U44" s="128"/>
      <c r="V44" s="127"/>
      <c r="W44" s="127"/>
      <c r="X44" s="127"/>
      <c r="Y44" s="127"/>
      <c r="Z44" s="127"/>
      <c r="AA44" s="127"/>
      <c r="AB44" s="106"/>
      <c r="AC44" s="127"/>
      <c r="AD44" s="127"/>
      <c r="AR44" s="7"/>
    </row>
    <row r="45" spans="1:44" ht="13.5">
      <c r="A45" s="4"/>
      <c r="B45" s="109">
        <f>IF(D44&gt;F44,40,IF(D44=F44,20,0))</f>
        <v>40</v>
      </c>
      <c r="C45" s="28" t="s">
        <v>0</v>
      </c>
      <c r="D45" s="15">
        <f>IF(D43=0,"",B45)</f>
        <v>40</v>
      </c>
      <c r="E45" s="15">
        <f>IF(F44&gt;D44,40,IF(F44=D44,20,0))</f>
        <v>0</v>
      </c>
      <c r="F45" s="15">
        <f>IF(F43=0,"",E45)</f>
        <v>0</v>
      </c>
      <c r="G45" s="31" t="s">
        <v>0</v>
      </c>
      <c r="H45" s="111"/>
      <c r="I45" s="117"/>
      <c r="J45" s="109">
        <f>IF(L44&gt;N44,40,IF(L44=N44,20,0))</f>
        <v>0</v>
      </c>
      <c r="K45" s="28" t="s">
        <v>0</v>
      </c>
      <c r="L45" s="15">
        <f>IF(L43=0,"",J45)</f>
        <v>0</v>
      </c>
      <c r="M45" s="15">
        <f>IF(N44&gt;L44,40,IF(N44=L44,20,0))</f>
        <v>40</v>
      </c>
      <c r="N45" s="15">
        <f>IF(N43=0,"",M45)</f>
        <v>40</v>
      </c>
      <c r="O45" s="31" t="s">
        <v>0</v>
      </c>
      <c r="P45" s="111"/>
      <c r="Q45" s="7"/>
      <c r="R45" s="127"/>
      <c r="S45" s="127"/>
      <c r="T45" s="127"/>
      <c r="U45" s="128"/>
      <c r="V45" s="127"/>
      <c r="W45" s="127"/>
      <c r="X45" s="127"/>
      <c r="Y45" s="127"/>
      <c r="Z45" s="127"/>
      <c r="AA45" s="127"/>
      <c r="AB45" s="106"/>
      <c r="AC45" s="127"/>
      <c r="AD45" s="127"/>
      <c r="AR45" s="7"/>
    </row>
    <row r="46" spans="1:44" ht="13.5">
      <c r="A46" s="4"/>
      <c r="B46" s="109">
        <f>IF(D44&gt;480,20,IF(D44&gt;440,10,0))</f>
        <v>0</v>
      </c>
      <c r="C46" s="28" t="s">
        <v>2</v>
      </c>
      <c r="D46" s="15">
        <f>IF(D43=0,"",B46)</f>
        <v>0</v>
      </c>
      <c r="E46" s="15">
        <f>IF(F44&gt;480,20,IF(F44&gt;440,10,0))</f>
        <v>0</v>
      </c>
      <c r="F46" s="15">
        <f>IF(F43=0,"",E46)</f>
        <v>0</v>
      </c>
      <c r="G46" s="31" t="s">
        <v>2</v>
      </c>
      <c r="H46" s="111"/>
      <c r="I46" s="117"/>
      <c r="J46" s="109">
        <f>IF(L44&gt;480,20,IF(L44&gt;440,10,0))</f>
        <v>0</v>
      </c>
      <c r="K46" s="28" t="s">
        <v>2</v>
      </c>
      <c r="L46" s="15">
        <f>IF(L43=0,"",J46)</f>
        <v>0</v>
      </c>
      <c r="M46" s="15">
        <f>IF(N44&gt;480,20,IF(N44&gt;440,10,0))</f>
        <v>0</v>
      </c>
      <c r="N46" s="15">
        <f>IF(N43=0,"",M46)</f>
        <v>0</v>
      </c>
      <c r="O46" s="31" t="s">
        <v>2</v>
      </c>
      <c r="P46" s="111"/>
      <c r="Q46" s="7"/>
      <c r="R46" s="127"/>
      <c r="S46" s="127"/>
      <c r="T46" s="127"/>
      <c r="U46" s="128"/>
      <c r="V46" s="127"/>
      <c r="W46" s="127"/>
      <c r="X46" s="127"/>
      <c r="Y46" s="127"/>
      <c r="Z46" s="127"/>
      <c r="AA46" s="127"/>
      <c r="AB46" s="106"/>
      <c r="AC46" s="127"/>
      <c r="AD46" s="127"/>
      <c r="AR46" s="7"/>
    </row>
    <row r="47" spans="1:44" ht="15" thickBot="1">
      <c r="A47" s="4"/>
      <c r="B47" s="108"/>
      <c r="C47" s="29" t="s">
        <v>3</v>
      </c>
      <c r="D47" s="30">
        <f>IF(D43=0,"",(SUM(D44:D46)))</f>
        <v>382</v>
      </c>
      <c r="E47" s="96"/>
      <c r="F47" s="30">
        <f>IF(F43=0,"",(SUM(F44:F46)))</f>
        <v>317</v>
      </c>
      <c r="G47" s="32" t="s">
        <v>3</v>
      </c>
      <c r="H47" s="111"/>
      <c r="I47" s="117"/>
      <c r="J47" s="108"/>
      <c r="K47" s="29" t="s">
        <v>3</v>
      </c>
      <c r="L47" s="30">
        <f>IF(L43=0,"",(SUM(L44:L46)))</f>
        <v>291</v>
      </c>
      <c r="M47" s="96"/>
      <c r="N47" s="30">
        <f>IF(N43=0,"",(SUM(N44:N46)))</f>
        <v>424</v>
      </c>
      <c r="O47" s="32" t="s">
        <v>3</v>
      </c>
      <c r="P47" s="111"/>
      <c r="Q47" s="7"/>
      <c r="R47" s="127"/>
      <c r="S47" s="127"/>
      <c r="T47" s="127"/>
      <c r="U47" s="128"/>
      <c r="V47" s="127"/>
      <c r="W47" s="127"/>
      <c r="X47" s="127"/>
      <c r="Y47" s="127"/>
      <c r="Z47" s="127"/>
      <c r="AA47" s="127"/>
      <c r="AB47" s="106"/>
      <c r="AC47" s="127"/>
      <c r="AD47" s="127"/>
      <c r="AR47" s="7"/>
    </row>
    <row r="48" spans="1:44" ht="6" customHeight="1" thickBot="1">
      <c r="A48" s="4"/>
      <c r="B48" s="110"/>
      <c r="C48" s="9"/>
      <c r="D48" s="9"/>
      <c r="E48" s="9"/>
      <c r="F48" s="9"/>
      <c r="G48" s="9"/>
      <c r="H48" s="116"/>
      <c r="I48" s="117"/>
      <c r="J48" s="110"/>
      <c r="K48" s="9"/>
      <c r="L48" s="9"/>
      <c r="M48" s="9"/>
      <c r="N48" s="9"/>
      <c r="O48" s="9"/>
      <c r="P48" s="116"/>
      <c r="Q48" s="7"/>
      <c r="R48" s="127"/>
      <c r="S48" s="127"/>
      <c r="T48" s="127"/>
      <c r="U48" s="128"/>
      <c r="V48" s="127"/>
      <c r="W48" s="127"/>
      <c r="X48" s="127"/>
      <c r="Y48" s="127"/>
      <c r="Z48" s="127"/>
      <c r="AA48" s="127"/>
      <c r="AB48" s="106"/>
      <c r="AC48" s="127"/>
      <c r="AD48" s="127"/>
      <c r="AR48" s="7"/>
    </row>
    <row r="49" spans="1:44" ht="13.5">
      <c r="A49" s="4"/>
      <c r="B49" s="111">
        <f>H41+1</f>
        <v>15</v>
      </c>
      <c r="C49" s="34" t="s">
        <v>70</v>
      </c>
      <c r="D49" s="16"/>
      <c r="E49" s="94" t="s">
        <v>4</v>
      </c>
      <c r="F49" s="16"/>
      <c r="G49" s="25" t="s">
        <v>73</v>
      </c>
      <c r="H49" s="111">
        <f>B49+1</f>
        <v>16</v>
      </c>
      <c r="I49" s="117"/>
      <c r="J49" s="111">
        <f>P41+1</f>
        <v>15</v>
      </c>
      <c r="K49" s="26" t="str">
        <f>C41</f>
        <v>ZAGORJE 3</v>
      </c>
      <c r="L49" s="16"/>
      <c r="M49" s="94" t="s">
        <v>4</v>
      </c>
      <c r="N49" s="16"/>
      <c r="O49" s="27" t="str">
        <f>C49</f>
        <v>EPIC 2</v>
      </c>
      <c r="P49" s="111">
        <f>J49+1</f>
        <v>16</v>
      </c>
      <c r="Q49" s="7"/>
      <c r="R49" s="127"/>
      <c r="S49" s="127"/>
      <c r="T49" s="127"/>
      <c r="U49" s="128"/>
      <c r="V49" s="127"/>
      <c r="W49" s="127"/>
      <c r="X49" s="127"/>
      <c r="Y49" s="127"/>
      <c r="Z49" s="127"/>
      <c r="AA49" s="127"/>
      <c r="AB49" s="106"/>
      <c r="AC49" s="127"/>
      <c r="AD49" s="127"/>
      <c r="AR49" s="7"/>
    </row>
    <row r="50" spans="1:44" ht="13.5">
      <c r="A50" s="4"/>
      <c r="B50" s="111"/>
      <c r="C50" s="33" t="s">
        <v>71</v>
      </c>
      <c r="D50" s="18">
        <v>220</v>
      </c>
      <c r="E50" s="95"/>
      <c r="F50" s="18">
        <v>179</v>
      </c>
      <c r="G50" s="19" t="s">
        <v>74</v>
      </c>
      <c r="H50" s="111"/>
      <c r="I50" s="117"/>
      <c r="J50" s="111"/>
      <c r="K50" s="20" t="str">
        <f>C42</f>
        <v>Maša Vehovec</v>
      </c>
      <c r="L50" s="133">
        <v>178</v>
      </c>
      <c r="M50" s="134"/>
      <c r="N50" s="133">
        <v>149</v>
      </c>
      <c r="O50" s="21" t="str">
        <f>C50</f>
        <v>Simona kogovšek</v>
      </c>
      <c r="P50" s="111"/>
      <c r="Q50" s="7"/>
      <c r="R50" s="127"/>
      <c r="S50" s="127"/>
      <c r="T50" s="127"/>
      <c r="U50" s="128"/>
      <c r="V50" s="127"/>
      <c r="W50" s="127"/>
      <c r="X50" s="127"/>
      <c r="Y50" s="127"/>
      <c r="Z50" s="127"/>
      <c r="AA50" s="127"/>
      <c r="AB50" s="106"/>
      <c r="AC50" s="127"/>
      <c r="AD50" s="127"/>
      <c r="AR50" s="7"/>
    </row>
    <row r="51" spans="1:44" ht="13.5">
      <c r="A51" s="4"/>
      <c r="B51" s="111"/>
      <c r="C51" s="33" t="s">
        <v>72</v>
      </c>
      <c r="D51" s="18">
        <v>154</v>
      </c>
      <c r="E51" s="95"/>
      <c r="F51" s="18">
        <v>162</v>
      </c>
      <c r="G51" s="19" t="s">
        <v>75</v>
      </c>
      <c r="H51" s="111"/>
      <c r="I51" s="117"/>
      <c r="J51" s="111"/>
      <c r="K51" s="20" t="str">
        <f>C43</f>
        <v>Tjaša Vehovec</v>
      </c>
      <c r="L51" s="133">
        <v>192</v>
      </c>
      <c r="M51" s="134"/>
      <c r="N51" s="133">
        <v>138</v>
      </c>
      <c r="O51" s="21" t="str">
        <f>C51</f>
        <v>Nada Kordež</v>
      </c>
      <c r="P51" s="111"/>
      <c r="Q51" s="7"/>
      <c r="R51" s="127"/>
      <c r="S51" s="127"/>
      <c r="T51" s="127"/>
      <c r="U51" s="128"/>
      <c r="V51" s="127"/>
      <c r="W51" s="127"/>
      <c r="X51" s="127"/>
      <c r="Y51" s="127"/>
      <c r="Z51" s="127"/>
      <c r="AA51" s="127"/>
      <c r="AB51" s="106"/>
      <c r="AC51" s="127"/>
      <c r="AD51" s="127"/>
      <c r="AR51" s="7"/>
    </row>
    <row r="52" spans="1:44" ht="13.5">
      <c r="A52" s="4"/>
      <c r="B52" s="109">
        <f>SUM(D50:D51)</f>
        <v>374</v>
      </c>
      <c r="C52" s="28" t="s">
        <v>1</v>
      </c>
      <c r="D52" s="15">
        <f>IF(D51=0,"",B52)</f>
        <v>374</v>
      </c>
      <c r="E52" s="15">
        <f>SUM(F50:F51)</f>
        <v>341</v>
      </c>
      <c r="F52" s="15">
        <f>IF(F51=0,"",E52)</f>
        <v>341</v>
      </c>
      <c r="G52" s="31" t="s">
        <v>1</v>
      </c>
      <c r="H52" s="111"/>
      <c r="I52" s="117"/>
      <c r="J52" s="109">
        <f>SUM(L50:L51)</f>
        <v>370</v>
      </c>
      <c r="K52" s="28" t="s">
        <v>1</v>
      </c>
      <c r="L52" s="15">
        <f>IF(L51=0,"",J52)</f>
        <v>370</v>
      </c>
      <c r="M52" s="15">
        <f>SUM(N50:N51)</f>
        <v>287</v>
      </c>
      <c r="N52" s="15">
        <f>IF(N51=0,"",M52)</f>
        <v>287</v>
      </c>
      <c r="O52" s="31" t="s">
        <v>1</v>
      </c>
      <c r="P52" s="111"/>
      <c r="Q52" s="7"/>
      <c r="R52" s="127"/>
      <c r="S52" s="127"/>
      <c r="T52" s="127"/>
      <c r="U52" s="128"/>
      <c r="V52" s="127"/>
      <c r="W52" s="127"/>
      <c r="X52" s="127"/>
      <c r="Y52" s="127"/>
      <c r="Z52" s="127"/>
      <c r="AA52" s="127"/>
      <c r="AB52" s="106"/>
      <c r="AC52" s="127"/>
      <c r="AD52" s="127"/>
      <c r="AR52" s="7"/>
    </row>
    <row r="53" spans="1:44" ht="13.5">
      <c r="A53" s="4"/>
      <c r="B53" s="109">
        <f>IF(D52&gt;F52,40,IF(D52=F52,20,0))</f>
        <v>40</v>
      </c>
      <c r="C53" s="28" t="s">
        <v>0</v>
      </c>
      <c r="D53" s="15">
        <f>IF(D51=0,"",B53)</f>
        <v>40</v>
      </c>
      <c r="E53" s="15">
        <f>IF(F52&gt;D52,40,IF(F52=D52,20,0))</f>
        <v>0</v>
      </c>
      <c r="F53" s="15">
        <f>IF(F51=0,"",E53)</f>
        <v>0</v>
      </c>
      <c r="G53" s="31" t="s">
        <v>0</v>
      </c>
      <c r="H53" s="111"/>
      <c r="I53" s="117"/>
      <c r="J53" s="109">
        <f>IF(L52&gt;N52,40,IF(L52=N52,20,0))</f>
        <v>40</v>
      </c>
      <c r="K53" s="28" t="s">
        <v>0</v>
      </c>
      <c r="L53" s="15">
        <f>IF(L51=0,"",J53)</f>
        <v>40</v>
      </c>
      <c r="M53" s="15">
        <f>IF(N52&gt;L52,40,IF(N52=L52,20,0))</f>
        <v>0</v>
      </c>
      <c r="N53" s="15">
        <f>IF(N51=0,"",M53)</f>
        <v>0</v>
      </c>
      <c r="O53" s="31" t="s">
        <v>0</v>
      </c>
      <c r="P53" s="111"/>
      <c r="Q53" s="7"/>
      <c r="R53" s="127"/>
      <c r="S53" s="127"/>
      <c r="T53" s="127"/>
      <c r="U53" s="128"/>
      <c r="V53" s="127"/>
      <c r="W53" s="127"/>
      <c r="X53" s="127"/>
      <c r="Y53" s="127"/>
      <c r="Z53" s="127"/>
      <c r="AA53" s="127"/>
      <c r="AB53" s="106"/>
      <c r="AC53" s="127"/>
      <c r="AD53" s="127"/>
      <c r="AR53" s="7"/>
    </row>
    <row r="54" spans="1:44" ht="13.5">
      <c r="A54" s="4"/>
      <c r="B54" s="109">
        <f>IF(D52&gt;480,20,IF(D52&gt;440,10,0))</f>
        <v>0</v>
      </c>
      <c r="C54" s="28" t="s">
        <v>2</v>
      </c>
      <c r="D54" s="15">
        <f>IF(D51=0,"",B54)</f>
        <v>0</v>
      </c>
      <c r="E54" s="15">
        <f>IF(F52&gt;480,20,IF(F52&gt;440,10,0))</f>
        <v>0</v>
      </c>
      <c r="F54" s="15">
        <f>IF(F51=0,"",E54)</f>
        <v>0</v>
      </c>
      <c r="G54" s="31" t="s">
        <v>2</v>
      </c>
      <c r="H54" s="111"/>
      <c r="I54" s="117"/>
      <c r="J54" s="109">
        <f>IF(L52&gt;480,20,IF(L52&gt;440,10,0))</f>
        <v>0</v>
      </c>
      <c r="K54" s="28" t="s">
        <v>2</v>
      </c>
      <c r="L54" s="15">
        <f>IF(L51=0,"",J54)</f>
        <v>0</v>
      </c>
      <c r="M54" s="15">
        <f>IF(N52&gt;480,20,IF(N52&gt;440,10,0))</f>
        <v>0</v>
      </c>
      <c r="N54" s="15">
        <f>IF(N51=0,"",M54)</f>
        <v>0</v>
      </c>
      <c r="O54" s="31" t="s">
        <v>2</v>
      </c>
      <c r="P54" s="111"/>
      <c r="Q54" s="7"/>
      <c r="R54" s="127"/>
      <c r="S54" s="127"/>
      <c r="T54" s="127"/>
      <c r="U54" s="128"/>
      <c r="V54" s="127"/>
      <c r="W54" s="127"/>
      <c r="X54" s="127"/>
      <c r="Y54" s="127"/>
      <c r="Z54" s="127"/>
      <c r="AA54" s="127"/>
      <c r="AB54" s="106"/>
      <c r="AC54" s="127"/>
      <c r="AD54" s="127"/>
      <c r="AR54" s="7"/>
    </row>
    <row r="55" spans="1:44" ht="15" customHeight="1" thickBot="1">
      <c r="A55" s="4"/>
      <c r="B55" s="108"/>
      <c r="C55" s="29" t="s">
        <v>3</v>
      </c>
      <c r="D55" s="30">
        <f>IF(D51=0,"",(SUM(D52:D54)))</f>
        <v>414</v>
      </c>
      <c r="E55" s="96"/>
      <c r="F55" s="30">
        <f>IF(F51=0,"",(SUM(F52:F54)))</f>
        <v>341</v>
      </c>
      <c r="G55" s="32" t="s">
        <v>3</v>
      </c>
      <c r="H55" s="118"/>
      <c r="I55" s="117"/>
      <c r="J55" s="108"/>
      <c r="K55" s="29" t="s">
        <v>3</v>
      </c>
      <c r="L55" s="30">
        <f>IF(L51=0,"",(SUM(L52:L54)))</f>
        <v>410</v>
      </c>
      <c r="M55" s="96"/>
      <c r="N55" s="30">
        <f>IF(N51=0,"",(SUM(N52:N54)))</f>
        <v>287</v>
      </c>
      <c r="O55" s="32" t="s">
        <v>3</v>
      </c>
      <c r="P55" s="118"/>
      <c r="Q55" s="7"/>
      <c r="R55" s="127"/>
      <c r="S55" s="127"/>
      <c r="T55" s="127"/>
      <c r="U55" s="128"/>
      <c r="V55" s="127"/>
      <c r="W55" s="127"/>
      <c r="X55" s="127"/>
      <c r="Y55" s="127"/>
      <c r="Z55" s="127"/>
      <c r="AA55" s="127"/>
      <c r="AB55" s="106"/>
      <c r="AC55" s="127"/>
      <c r="AD55" s="127"/>
      <c r="AR55" s="7"/>
    </row>
    <row r="56" spans="1:51" ht="14.25" customHeight="1">
      <c r="A56" s="4"/>
      <c r="B56" s="112"/>
      <c r="C56" s="135" t="s">
        <v>7</v>
      </c>
      <c r="D56" s="135"/>
      <c r="E56" s="135"/>
      <c r="F56" s="135"/>
      <c r="G56" s="135"/>
      <c r="H56" s="119"/>
      <c r="I56" s="117"/>
      <c r="J56" s="112"/>
      <c r="K56" s="135" t="s">
        <v>8</v>
      </c>
      <c r="L56" s="135"/>
      <c r="M56" s="135"/>
      <c r="N56" s="135"/>
      <c r="O56" s="135"/>
      <c r="P56" s="119"/>
      <c r="Q56" s="5"/>
      <c r="R56" s="127"/>
      <c r="S56" s="127"/>
      <c r="T56" s="127"/>
      <c r="U56" s="128"/>
      <c r="V56" s="127"/>
      <c r="W56" s="127"/>
      <c r="X56" s="127"/>
      <c r="Y56" s="127"/>
      <c r="Z56" s="127"/>
      <c r="AA56" s="127"/>
      <c r="AB56" s="127"/>
      <c r="AC56" s="127"/>
      <c r="AD56" s="127"/>
      <c r="AE56" s="5"/>
      <c r="AF56" s="6"/>
      <c r="AG56" s="5"/>
      <c r="AH56" s="5"/>
      <c r="AI56" s="5"/>
      <c r="AJ56" s="5"/>
      <c r="AK56" s="5"/>
      <c r="AL56" s="5"/>
      <c r="AM56" s="5"/>
      <c r="AN56" s="6"/>
      <c r="AO56" s="5"/>
      <c r="AP56" s="5"/>
      <c r="AQ56" s="5"/>
      <c r="AR56" s="5"/>
      <c r="AS56" s="5"/>
      <c r="AT56" s="5"/>
      <c r="AU56" s="5"/>
      <c r="AV56" s="6"/>
      <c r="AW56" s="5"/>
      <c r="AX56" s="5"/>
      <c r="AY56" s="5"/>
    </row>
    <row r="57" spans="1:51" ht="3" customHeight="1" thickBot="1">
      <c r="A57" s="4"/>
      <c r="B57" s="110"/>
      <c r="C57" s="136"/>
      <c r="D57" s="136"/>
      <c r="E57" s="136"/>
      <c r="F57" s="136"/>
      <c r="G57" s="136"/>
      <c r="H57" s="120"/>
      <c r="I57" s="121"/>
      <c r="J57" s="110"/>
      <c r="K57" s="136"/>
      <c r="L57" s="136"/>
      <c r="M57" s="136"/>
      <c r="N57" s="136"/>
      <c r="O57" s="136"/>
      <c r="P57" s="120"/>
      <c r="Q57" s="5"/>
      <c r="R57" s="127"/>
      <c r="S57" s="127"/>
      <c r="T57" s="127"/>
      <c r="U57" s="128"/>
      <c r="V57" s="127"/>
      <c r="W57" s="127"/>
      <c r="X57" s="127"/>
      <c r="Y57" s="127"/>
      <c r="Z57" s="127"/>
      <c r="AA57" s="127"/>
      <c r="AB57" s="127"/>
      <c r="AC57" s="127"/>
      <c r="AD57" s="127"/>
      <c r="AE57" s="5"/>
      <c r="AF57" s="6"/>
      <c r="AG57" s="5"/>
      <c r="AH57" s="5"/>
      <c r="AI57" s="5"/>
      <c r="AJ57" s="5"/>
      <c r="AK57" s="5"/>
      <c r="AL57" s="5"/>
      <c r="AM57" s="5"/>
      <c r="AN57" s="6"/>
      <c r="AO57" s="5"/>
      <c r="AP57" s="5"/>
      <c r="AQ57" s="5"/>
      <c r="AR57" s="5"/>
      <c r="AS57" s="5"/>
      <c r="AT57" s="5"/>
      <c r="AU57" s="5"/>
      <c r="AV57" s="6"/>
      <c r="AW57" s="5"/>
      <c r="AX57" s="5"/>
      <c r="AY57" s="5"/>
    </row>
    <row r="58" spans="1:51" ht="13.5">
      <c r="A58" s="4"/>
      <c r="B58" s="113">
        <f>B25</f>
        <v>9</v>
      </c>
      <c r="C58" s="26" t="str">
        <f>O25</f>
        <v>OLIMPIJA</v>
      </c>
      <c r="D58" s="16"/>
      <c r="E58" s="94" t="s">
        <v>4</v>
      </c>
      <c r="F58" s="16"/>
      <c r="G58" s="27" t="str">
        <f>K49</f>
        <v>ZAGORJE 3</v>
      </c>
      <c r="H58" s="111">
        <f>B58+1</f>
        <v>10</v>
      </c>
      <c r="I58" s="114"/>
      <c r="J58" s="113">
        <f>B25</f>
        <v>9</v>
      </c>
      <c r="K58" s="26" t="str">
        <f>G66</f>
        <v>ZAGORJE 4</v>
      </c>
      <c r="L58" s="16"/>
      <c r="M58" s="94" t="s">
        <v>4</v>
      </c>
      <c r="N58" s="16"/>
      <c r="O58" s="27" t="str">
        <f>C74</f>
        <v>EPIC 2</v>
      </c>
      <c r="P58" s="111">
        <f>J58+1</f>
        <v>10</v>
      </c>
      <c r="Q58" s="5"/>
      <c r="R58" s="127"/>
      <c r="S58" s="127"/>
      <c r="T58" s="127"/>
      <c r="U58" s="128"/>
      <c r="V58" s="127"/>
      <c r="W58" s="127"/>
      <c r="X58" s="127"/>
      <c r="Y58" s="127"/>
      <c r="Z58" s="127"/>
      <c r="AA58" s="127"/>
      <c r="AB58" s="127"/>
      <c r="AC58" s="127"/>
      <c r="AD58" s="127"/>
      <c r="AE58" s="5"/>
      <c r="AF58" s="6"/>
      <c r="AG58" s="5"/>
      <c r="AH58" s="5"/>
      <c r="AI58" s="5"/>
      <c r="AJ58" s="5"/>
      <c r="AK58" s="5"/>
      <c r="AL58" s="5"/>
      <c r="AM58" s="5"/>
      <c r="AN58" s="6"/>
      <c r="AO58" s="5"/>
      <c r="AP58" s="5"/>
      <c r="AQ58" s="5"/>
      <c r="AR58" s="5"/>
      <c r="AS58" s="5"/>
      <c r="AT58" s="5"/>
      <c r="AU58" s="5"/>
      <c r="AV58" s="6"/>
      <c r="AW58" s="5"/>
      <c r="AX58" s="5"/>
      <c r="AY58" s="5"/>
    </row>
    <row r="59" spans="1:51" ht="13.5">
      <c r="A59" s="4"/>
      <c r="B59" s="113"/>
      <c r="C59" s="20" t="str">
        <f>O26</f>
        <v>Tatjana Jamnik</v>
      </c>
      <c r="D59" s="133">
        <v>191</v>
      </c>
      <c r="E59" s="134"/>
      <c r="F59" s="133">
        <v>187</v>
      </c>
      <c r="G59" s="21" t="str">
        <f>K50</f>
        <v>Maša Vehovec</v>
      </c>
      <c r="H59" s="111"/>
      <c r="I59" s="114"/>
      <c r="J59" s="113"/>
      <c r="K59" s="20" t="str">
        <f>G67</f>
        <v>Marjana kanižar</v>
      </c>
      <c r="L59" s="133">
        <v>162</v>
      </c>
      <c r="M59" s="134"/>
      <c r="N59" s="133">
        <v>182</v>
      </c>
      <c r="O59" s="21" t="str">
        <f>C75</f>
        <v>Simona kogovšek</v>
      </c>
      <c r="P59" s="111"/>
      <c r="Q59" s="5"/>
      <c r="R59" s="127"/>
      <c r="S59" s="127"/>
      <c r="T59" s="127"/>
      <c r="U59" s="128"/>
      <c r="V59" s="127"/>
      <c r="W59" s="127"/>
      <c r="X59" s="127"/>
      <c r="Y59" s="127"/>
      <c r="Z59" s="127"/>
      <c r="AA59" s="127"/>
      <c r="AB59" s="127"/>
      <c r="AC59" s="127"/>
      <c r="AD59" s="127"/>
      <c r="AE59" s="5"/>
      <c r="AF59" s="6"/>
      <c r="AG59" s="5"/>
      <c r="AH59" s="5"/>
      <c r="AI59" s="5"/>
      <c r="AJ59" s="5"/>
      <c r="AK59" s="5"/>
      <c r="AL59" s="5"/>
      <c r="AM59" s="5"/>
      <c r="AN59" s="6"/>
      <c r="AO59" s="5"/>
      <c r="AP59" s="5"/>
      <c r="AQ59" s="5"/>
      <c r="AR59" s="5"/>
      <c r="AS59" s="5"/>
      <c r="AT59" s="5"/>
      <c r="AU59" s="5"/>
      <c r="AV59" s="6"/>
      <c r="AW59" s="5"/>
      <c r="AX59" s="5"/>
      <c r="AY59" s="5"/>
    </row>
    <row r="60" spans="1:51" ht="13.5">
      <c r="A60" s="4"/>
      <c r="B60" s="113"/>
      <c r="C60" s="20" t="str">
        <f>O27</f>
        <v>Anica Knavs</v>
      </c>
      <c r="D60" s="133">
        <v>191</v>
      </c>
      <c r="E60" s="134"/>
      <c r="F60" s="133">
        <v>137</v>
      </c>
      <c r="G60" s="21" t="str">
        <f>K51</f>
        <v>Tjaša Vehovec</v>
      </c>
      <c r="H60" s="111"/>
      <c r="I60" s="114"/>
      <c r="J60" s="113"/>
      <c r="K60" s="20" t="str">
        <f>G68</f>
        <v>Lidija Zaletel</v>
      </c>
      <c r="L60" s="133">
        <v>180</v>
      </c>
      <c r="M60" s="134"/>
      <c r="N60" s="133">
        <v>125</v>
      </c>
      <c r="O60" s="21" t="str">
        <f>C76</f>
        <v>Nada Kordež</v>
      </c>
      <c r="P60" s="111"/>
      <c r="Q60" s="5"/>
      <c r="R60" s="127"/>
      <c r="S60" s="127"/>
      <c r="T60" s="127"/>
      <c r="U60" s="128"/>
      <c r="V60" s="127"/>
      <c r="W60" s="127"/>
      <c r="X60" s="127"/>
      <c r="Y60" s="127"/>
      <c r="Z60" s="127"/>
      <c r="AA60" s="127"/>
      <c r="AB60" s="127"/>
      <c r="AC60" s="127"/>
      <c r="AD60" s="127"/>
      <c r="AE60" s="5"/>
      <c r="AF60" s="6"/>
      <c r="AG60" s="5"/>
      <c r="AH60" s="5"/>
      <c r="AI60" s="5"/>
      <c r="AJ60" s="5"/>
      <c r="AK60" s="5"/>
      <c r="AL60" s="5"/>
      <c r="AM60" s="5"/>
      <c r="AN60" s="6"/>
      <c r="AO60" s="5"/>
      <c r="AP60" s="5"/>
      <c r="AQ60" s="5"/>
      <c r="AR60" s="5"/>
      <c r="AS60" s="5"/>
      <c r="AT60" s="5"/>
      <c r="AU60" s="5"/>
      <c r="AV60" s="6"/>
      <c r="AW60" s="5"/>
      <c r="AX60" s="5"/>
      <c r="AY60" s="5"/>
    </row>
    <row r="61" spans="1:51" ht="13.5">
      <c r="A61" s="4"/>
      <c r="B61" s="109">
        <f>SUM(D59:D60)</f>
        <v>382</v>
      </c>
      <c r="C61" s="28" t="s">
        <v>1</v>
      </c>
      <c r="D61" s="15">
        <f>IF(D60=0,"",B61)</f>
        <v>382</v>
      </c>
      <c r="E61" s="15">
        <f>SUM(F59:F60)</f>
        <v>324</v>
      </c>
      <c r="F61" s="15">
        <f>IF(F60=0,"",E61)</f>
        <v>324</v>
      </c>
      <c r="G61" s="31" t="s">
        <v>1</v>
      </c>
      <c r="H61" s="111"/>
      <c r="I61" s="115"/>
      <c r="J61" s="109">
        <f>SUM(L59:L60)</f>
        <v>342</v>
      </c>
      <c r="K61" s="28" t="s">
        <v>1</v>
      </c>
      <c r="L61" s="15">
        <f>IF(L60=0,"",J61)</f>
        <v>342</v>
      </c>
      <c r="M61" s="15">
        <f>SUM(N59:N60)</f>
        <v>307</v>
      </c>
      <c r="N61" s="15">
        <f>IF(N60=0,"",M61)</f>
        <v>307</v>
      </c>
      <c r="O61" s="31" t="s">
        <v>1</v>
      </c>
      <c r="P61" s="111"/>
      <c r="Q61" s="5"/>
      <c r="R61" s="127"/>
      <c r="S61" s="127"/>
      <c r="T61" s="127"/>
      <c r="U61" s="128"/>
      <c r="V61" s="127"/>
      <c r="W61" s="127"/>
      <c r="X61" s="127"/>
      <c r="Y61" s="127"/>
      <c r="Z61" s="127"/>
      <c r="AA61" s="127"/>
      <c r="AB61" s="127"/>
      <c r="AC61" s="127"/>
      <c r="AD61" s="127"/>
      <c r="AE61" s="5"/>
      <c r="AF61" s="6"/>
      <c r="AG61" s="5"/>
      <c r="AH61" s="5"/>
      <c r="AI61" s="5"/>
      <c r="AJ61" s="5"/>
      <c r="AK61" s="5"/>
      <c r="AL61" s="5"/>
      <c r="AM61" s="5"/>
      <c r="AN61" s="6"/>
      <c r="AO61" s="5"/>
      <c r="AP61" s="5"/>
      <c r="AQ61" s="5"/>
      <c r="AR61" s="5"/>
      <c r="AS61" s="5"/>
      <c r="AT61" s="5"/>
      <c r="AU61" s="5"/>
      <c r="AV61" s="6"/>
      <c r="AW61" s="5"/>
      <c r="AX61" s="5"/>
      <c r="AY61" s="5"/>
    </row>
    <row r="62" spans="1:51" ht="13.5">
      <c r="A62" s="4"/>
      <c r="B62" s="109">
        <f>IF(D61&gt;F61,40,IF(D61=F61,20,0))</f>
        <v>40</v>
      </c>
      <c r="C62" s="28" t="s">
        <v>0</v>
      </c>
      <c r="D62" s="15">
        <f>IF(D60=0,"",B62)</f>
        <v>40</v>
      </c>
      <c r="E62" s="15">
        <f>IF(F61&gt;D61,40,IF(F61=D61,20,0))</f>
        <v>0</v>
      </c>
      <c r="F62" s="15">
        <f>IF(F60=0,"",E62)</f>
        <v>0</v>
      </c>
      <c r="G62" s="31" t="s">
        <v>0</v>
      </c>
      <c r="H62" s="111"/>
      <c r="I62" s="115"/>
      <c r="J62" s="109">
        <f>IF(L61&gt;N61,40,IF(L61=N61,20,0))</f>
        <v>40</v>
      </c>
      <c r="K62" s="28" t="s">
        <v>0</v>
      </c>
      <c r="L62" s="15">
        <f>IF(L60=0,"",J62)</f>
        <v>40</v>
      </c>
      <c r="M62" s="15">
        <f>IF(N61&gt;L61,40,IF(N61=L61,20,0))</f>
        <v>0</v>
      </c>
      <c r="N62" s="15">
        <f>IF(N60=0,"",M62)</f>
        <v>0</v>
      </c>
      <c r="O62" s="31" t="s">
        <v>0</v>
      </c>
      <c r="P62" s="111"/>
      <c r="Q62" s="5"/>
      <c r="R62" s="127"/>
      <c r="S62" s="127"/>
      <c r="T62" s="127"/>
      <c r="U62" s="128"/>
      <c r="V62" s="127"/>
      <c r="W62" s="127"/>
      <c r="X62" s="127"/>
      <c r="Y62" s="127"/>
      <c r="Z62" s="127"/>
      <c r="AA62" s="127"/>
      <c r="AB62" s="127"/>
      <c r="AC62" s="127"/>
      <c r="AD62" s="127"/>
      <c r="AE62" s="5"/>
      <c r="AF62" s="6"/>
      <c r="AG62" s="5"/>
      <c r="AH62" s="5"/>
      <c r="AI62" s="5"/>
      <c r="AJ62" s="5"/>
      <c r="AK62" s="5"/>
      <c r="AL62" s="5"/>
      <c r="AM62" s="5"/>
      <c r="AN62" s="6"/>
      <c r="AO62" s="5"/>
      <c r="AP62" s="5"/>
      <c r="AQ62" s="5"/>
      <c r="AR62" s="5"/>
      <c r="AS62" s="5"/>
      <c r="AT62" s="5"/>
      <c r="AU62" s="5"/>
      <c r="AV62" s="6"/>
      <c r="AW62" s="5"/>
      <c r="AX62" s="5"/>
      <c r="AY62" s="5"/>
    </row>
    <row r="63" spans="1:51" ht="13.5">
      <c r="A63" s="4"/>
      <c r="B63" s="109">
        <f>IF(D61&gt;480,20,IF(D61&gt;440,10,0))</f>
        <v>0</v>
      </c>
      <c r="C63" s="28" t="s">
        <v>2</v>
      </c>
      <c r="D63" s="15">
        <f>IF(D60=0,"",B63)</f>
        <v>0</v>
      </c>
      <c r="E63" s="15">
        <f>IF(F61&gt;480,20,IF(F61&gt;440,10,0))</f>
        <v>0</v>
      </c>
      <c r="F63" s="15">
        <f>IF(F60=0,"",E63)</f>
        <v>0</v>
      </c>
      <c r="G63" s="31" t="s">
        <v>2</v>
      </c>
      <c r="H63" s="111"/>
      <c r="I63" s="115"/>
      <c r="J63" s="109">
        <f>IF(L61&gt;480,20,IF(L61&gt;440,10,0))</f>
        <v>0</v>
      </c>
      <c r="K63" s="28" t="s">
        <v>2</v>
      </c>
      <c r="L63" s="15">
        <f>IF(L60=0,"",J63)</f>
        <v>0</v>
      </c>
      <c r="M63" s="15">
        <f>IF(N61&gt;480,20,IF(N61&gt;440,10,0))</f>
        <v>0</v>
      </c>
      <c r="N63" s="15">
        <f>IF(N60=0,"",M63)</f>
        <v>0</v>
      </c>
      <c r="O63" s="31" t="s">
        <v>2</v>
      </c>
      <c r="P63" s="111"/>
      <c r="Q63" s="5"/>
      <c r="R63" s="127"/>
      <c r="S63" s="127"/>
      <c r="T63" s="127"/>
      <c r="U63" s="128"/>
      <c r="V63" s="127"/>
      <c r="W63" s="127"/>
      <c r="X63" s="127"/>
      <c r="Y63" s="127"/>
      <c r="Z63" s="127"/>
      <c r="AA63" s="127"/>
      <c r="AB63" s="127"/>
      <c r="AC63" s="127"/>
      <c r="AD63" s="127"/>
      <c r="AE63" s="5"/>
      <c r="AF63" s="6"/>
      <c r="AG63" s="5"/>
      <c r="AH63" s="5"/>
      <c r="AI63" s="5"/>
      <c r="AJ63" s="5"/>
      <c r="AK63" s="5"/>
      <c r="AL63" s="5"/>
      <c r="AM63" s="5"/>
      <c r="AN63" s="6"/>
      <c r="AO63" s="5"/>
      <c r="AP63" s="5"/>
      <c r="AQ63" s="5"/>
      <c r="AR63" s="5"/>
      <c r="AS63" s="5"/>
      <c r="AT63" s="5"/>
      <c r="AU63" s="5"/>
      <c r="AV63" s="6"/>
      <c r="AW63" s="5"/>
      <c r="AX63" s="5"/>
      <c r="AY63" s="5"/>
    </row>
    <row r="64" spans="1:51" ht="15" thickBot="1">
      <c r="A64" s="4"/>
      <c r="B64" s="108"/>
      <c r="C64" s="29" t="s">
        <v>3</v>
      </c>
      <c r="D64" s="30">
        <f>IF(D60=0,"",(SUM(D61:D63)))</f>
        <v>422</v>
      </c>
      <c r="E64" s="96"/>
      <c r="F64" s="30">
        <f>IF(F60=0,"",(SUM(F61:F63)))</f>
        <v>324</v>
      </c>
      <c r="G64" s="32" t="s">
        <v>3</v>
      </c>
      <c r="H64" s="111"/>
      <c r="I64" s="115"/>
      <c r="J64" s="108"/>
      <c r="K64" s="29" t="s">
        <v>3</v>
      </c>
      <c r="L64" s="30">
        <f>IF(L60=0,"",(SUM(L61:L63)))</f>
        <v>382</v>
      </c>
      <c r="M64" s="96"/>
      <c r="N64" s="30">
        <f>IF(N60=0,"",(SUM(N61:N63)))</f>
        <v>307</v>
      </c>
      <c r="O64" s="32" t="s">
        <v>3</v>
      </c>
      <c r="P64" s="111"/>
      <c r="Q64" s="5"/>
      <c r="R64" s="127"/>
      <c r="S64" s="127"/>
      <c r="T64" s="127"/>
      <c r="U64" s="128"/>
      <c r="V64" s="127"/>
      <c r="W64" s="127"/>
      <c r="X64" s="127"/>
      <c r="Y64" s="127"/>
      <c r="Z64" s="127"/>
      <c r="AA64" s="127"/>
      <c r="AB64" s="127"/>
      <c r="AC64" s="127"/>
      <c r="AD64" s="127"/>
      <c r="AE64" s="5"/>
      <c r="AF64" s="6"/>
      <c r="AG64" s="5"/>
      <c r="AH64" s="5"/>
      <c r="AI64" s="5"/>
      <c r="AJ64" s="5"/>
      <c r="AK64" s="5"/>
      <c r="AL64" s="5"/>
      <c r="AM64" s="5"/>
      <c r="AN64" s="6"/>
      <c r="AO64" s="5"/>
      <c r="AP64" s="5"/>
      <c r="AQ64" s="5"/>
      <c r="AR64" s="5"/>
      <c r="AS64" s="5"/>
      <c r="AT64" s="5"/>
      <c r="AU64" s="5"/>
      <c r="AV64" s="6"/>
      <c r="AW64" s="5"/>
      <c r="AX64" s="5"/>
      <c r="AY64" s="5"/>
    </row>
    <row r="65" spans="1:51" ht="5.25" customHeight="1" thickBot="1">
      <c r="A65" s="4"/>
      <c r="B65" s="110"/>
      <c r="C65" s="23"/>
      <c r="D65" s="9"/>
      <c r="E65" s="9"/>
      <c r="F65" s="9"/>
      <c r="G65" s="9"/>
      <c r="H65" s="116"/>
      <c r="I65" s="114"/>
      <c r="J65" s="110"/>
      <c r="K65" s="23"/>
      <c r="L65" s="9"/>
      <c r="M65" s="9"/>
      <c r="N65" s="9"/>
      <c r="O65" s="9"/>
      <c r="P65" s="116"/>
      <c r="Q65" s="5"/>
      <c r="R65" s="127"/>
      <c r="S65" s="127"/>
      <c r="T65" s="127"/>
      <c r="U65" s="128"/>
      <c r="V65" s="127"/>
      <c r="W65" s="127"/>
      <c r="X65" s="127"/>
      <c r="Y65" s="127"/>
      <c r="Z65" s="127"/>
      <c r="AA65" s="127"/>
      <c r="AB65" s="127"/>
      <c r="AC65" s="127"/>
      <c r="AD65" s="127"/>
      <c r="AE65" s="5"/>
      <c r="AF65" s="6"/>
      <c r="AG65" s="5"/>
      <c r="AH65" s="5"/>
      <c r="AI65" s="5"/>
      <c r="AJ65" s="5"/>
      <c r="AK65" s="5"/>
      <c r="AL65" s="5"/>
      <c r="AM65" s="5"/>
      <c r="AN65" s="6"/>
      <c r="AO65" s="5"/>
      <c r="AP65" s="5"/>
      <c r="AQ65" s="5"/>
      <c r="AR65" s="5"/>
      <c r="AS65" s="5"/>
      <c r="AT65" s="5"/>
      <c r="AU65" s="5"/>
      <c r="AV65" s="6"/>
      <c r="AW65" s="5"/>
      <c r="AX65" s="5"/>
      <c r="AY65" s="5"/>
    </row>
    <row r="66" spans="1:51" ht="13.5">
      <c r="A66" s="4"/>
      <c r="B66" s="111">
        <f>H58+1</f>
        <v>11</v>
      </c>
      <c r="C66" s="26" t="str">
        <f>O41</f>
        <v>FENIKS 1</v>
      </c>
      <c r="D66" s="16"/>
      <c r="E66" s="94" t="s">
        <v>4</v>
      </c>
      <c r="F66" s="16"/>
      <c r="G66" s="27" t="str">
        <f>O33</f>
        <v>ZAGORJE 4</v>
      </c>
      <c r="H66" s="111">
        <f>B66+1</f>
        <v>12</v>
      </c>
      <c r="I66" s="114"/>
      <c r="J66" s="111">
        <f>P58+1</f>
        <v>11</v>
      </c>
      <c r="K66" s="26" t="str">
        <f>G58</f>
        <v>ZAGORJE 3</v>
      </c>
      <c r="L66" s="16"/>
      <c r="M66" s="94" t="s">
        <v>4</v>
      </c>
      <c r="N66" s="16"/>
      <c r="O66" s="27" t="str">
        <f>C82</f>
        <v>ZAGORJE 1</v>
      </c>
      <c r="P66" s="111">
        <f>J66+1</f>
        <v>12</v>
      </c>
      <c r="Q66" s="5"/>
      <c r="R66" s="127"/>
      <c r="S66" s="127"/>
      <c r="T66" s="127"/>
      <c r="U66" s="128"/>
      <c r="V66" s="127"/>
      <c r="W66" s="127"/>
      <c r="X66" s="127"/>
      <c r="Y66" s="127"/>
      <c r="Z66" s="127"/>
      <c r="AA66" s="127"/>
      <c r="AB66" s="127"/>
      <c r="AC66" s="127"/>
      <c r="AD66" s="127"/>
      <c r="AE66" s="5"/>
      <c r="AF66" s="6"/>
      <c r="AG66" s="5"/>
      <c r="AH66" s="5"/>
      <c r="AI66" s="5"/>
      <c r="AJ66" s="5"/>
      <c r="AK66" s="5"/>
      <c r="AL66" s="5"/>
      <c r="AM66" s="5"/>
      <c r="AN66" s="6"/>
      <c r="AO66" s="5"/>
      <c r="AP66" s="5"/>
      <c r="AQ66" s="5"/>
      <c r="AR66" s="5"/>
      <c r="AS66" s="5"/>
      <c r="AT66" s="5"/>
      <c r="AU66" s="5"/>
      <c r="AV66" s="6"/>
      <c r="AW66" s="5"/>
      <c r="AX66" s="5"/>
      <c r="AY66" s="5"/>
    </row>
    <row r="67" spans="1:51" ht="13.5">
      <c r="A67" s="4"/>
      <c r="B67" s="111"/>
      <c r="C67" s="20" t="str">
        <f>O42</f>
        <v>Victorija Krivulutskaya</v>
      </c>
      <c r="D67" s="133">
        <v>268</v>
      </c>
      <c r="E67" s="134"/>
      <c r="F67" s="133">
        <v>191</v>
      </c>
      <c r="G67" s="21" t="str">
        <f>O34</f>
        <v>Marjana kanižar</v>
      </c>
      <c r="H67" s="111"/>
      <c r="I67" s="114"/>
      <c r="J67" s="111"/>
      <c r="K67" s="20" t="str">
        <f>G59</f>
        <v>Maša Vehovec</v>
      </c>
      <c r="L67" s="133">
        <v>171</v>
      </c>
      <c r="M67" s="134"/>
      <c r="N67" s="133">
        <v>167</v>
      </c>
      <c r="O67" s="21" t="str">
        <f>C83</f>
        <v>Suzana Zupančič</v>
      </c>
      <c r="P67" s="111"/>
      <c r="Q67" s="5"/>
      <c r="R67" s="127"/>
      <c r="S67" s="127"/>
      <c r="T67" s="127"/>
      <c r="U67" s="128"/>
      <c r="V67" s="127"/>
      <c r="W67" s="127"/>
      <c r="X67" s="127"/>
      <c r="Y67" s="127"/>
      <c r="Z67" s="127"/>
      <c r="AA67" s="127"/>
      <c r="AB67" s="127"/>
      <c r="AC67" s="127"/>
      <c r="AD67" s="127"/>
      <c r="AE67" s="5"/>
      <c r="AF67" s="6"/>
      <c r="AG67" s="5"/>
      <c r="AH67" s="5"/>
      <c r="AI67" s="5"/>
      <c r="AJ67" s="5"/>
      <c r="AK67" s="5"/>
      <c r="AL67" s="5"/>
      <c r="AM67" s="5"/>
      <c r="AN67" s="6"/>
      <c r="AO67" s="5"/>
      <c r="AP67" s="5"/>
      <c r="AQ67" s="5"/>
      <c r="AR67" s="5"/>
      <c r="AS67" s="5"/>
      <c r="AT67" s="5"/>
      <c r="AU67" s="5"/>
      <c r="AV67" s="6"/>
      <c r="AW67" s="5"/>
      <c r="AX67" s="5"/>
      <c r="AY67" s="5"/>
    </row>
    <row r="68" spans="1:51" ht="13.5">
      <c r="A68" s="4"/>
      <c r="B68" s="111"/>
      <c r="C68" s="20" t="str">
        <f>O43</f>
        <v>Nataša Pirc Musar</v>
      </c>
      <c r="D68" s="133">
        <v>135</v>
      </c>
      <c r="E68" s="134"/>
      <c r="F68" s="133">
        <v>179</v>
      </c>
      <c r="G68" s="21" t="str">
        <f>O35</f>
        <v>Lidija Zaletel</v>
      </c>
      <c r="H68" s="111"/>
      <c r="I68" s="114"/>
      <c r="J68" s="111"/>
      <c r="K68" s="20" t="str">
        <f>G60</f>
        <v>Tjaša Vehovec</v>
      </c>
      <c r="L68" s="133">
        <v>169</v>
      </c>
      <c r="M68" s="134"/>
      <c r="N68" s="133">
        <v>142</v>
      </c>
      <c r="O68" s="21" t="str">
        <f>C84</f>
        <v>Marija Prah</v>
      </c>
      <c r="P68" s="111"/>
      <c r="Q68" s="5"/>
      <c r="R68" s="127"/>
      <c r="S68" s="127"/>
      <c r="T68" s="127"/>
      <c r="U68" s="128"/>
      <c r="V68" s="127"/>
      <c r="W68" s="127"/>
      <c r="X68" s="127"/>
      <c r="Y68" s="127"/>
      <c r="Z68" s="127"/>
      <c r="AA68" s="127"/>
      <c r="AB68" s="127"/>
      <c r="AC68" s="127"/>
      <c r="AD68" s="127"/>
      <c r="AE68" s="5"/>
      <c r="AF68" s="6"/>
      <c r="AG68" s="5"/>
      <c r="AH68" s="5"/>
      <c r="AI68" s="5"/>
      <c r="AJ68" s="5"/>
      <c r="AK68" s="5"/>
      <c r="AL68" s="5"/>
      <c r="AM68" s="5"/>
      <c r="AN68" s="6"/>
      <c r="AO68" s="5"/>
      <c r="AP68" s="5"/>
      <c r="AQ68" s="5"/>
      <c r="AR68" s="5"/>
      <c r="AS68" s="5"/>
      <c r="AT68" s="5"/>
      <c r="AU68" s="5"/>
      <c r="AV68" s="6"/>
      <c r="AW68" s="5"/>
      <c r="AX68" s="5"/>
      <c r="AY68" s="5"/>
    </row>
    <row r="69" spans="1:51" ht="13.5">
      <c r="A69" s="4"/>
      <c r="B69" s="109">
        <f>SUM(D67:D68)</f>
        <v>403</v>
      </c>
      <c r="C69" s="28" t="s">
        <v>1</v>
      </c>
      <c r="D69" s="15">
        <f>IF(D68=0,"",B69)</f>
        <v>403</v>
      </c>
      <c r="E69" s="15">
        <f>SUM(F67:F68)</f>
        <v>370</v>
      </c>
      <c r="F69" s="15">
        <f>IF(F68=0,"",E69)</f>
        <v>370</v>
      </c>
      <c r="G69" s="31" t="s">
        <v>1</v>
      </c>
      <c r="H69" s="111"/>
      <c r="I69" s="115"/>
      <c r="J69" s="109">
        <f>SUM(L67:L68)</f>
        <v>340</v>
      </c>
      <c r="K69" s="28" t="s">
        <v>1</v>
      </c>
      <c r="L69" s="15">
        <f>IF(L68=0,"",J69)</f>
        <v>340</v>
      </c>
      <c r="M69" s="15">
        <f>SUM(N67:N68)</f>
        <v>309</v>
      </c>
      <c r="N69" s="15">
        <f>IF(N68=0,"",M69)</f>
        <v>309</v>
      </c>
      <c r="O69" s="31" t="s">
        <v>1</v>
      </c>
      <c r="P69" s="111"/>
      <c r="Q69" s="5"/>
      <c r="R69" s="127"/>
      <c r="S69" s="127"/>
      <c r="T69" s="127"/>
      <c r="U69" s="128"/>
      <c r="V69" s="127"/>
      <c r="W69" s="127"/>
      <c r="X69" s="127"/>
      <c r="Y69" s="127"/>
      <c r="Z69" s="127"/>
      <c r="AA69" s="127"/>
      <c r="AB69" s="127"/>
      <c r="AC69" s="127"/>
      <c r="AD69" s="127"/>
      <c r="AE69" s="5"/>
      <c r="AF69" s="6"/>
      <c r="AG69" s="5"/>
      <c r="AH69" s="5"/>
      <c r="AI69" s="5"/>
      <c r="AJ69" s="5"/>
      <c r="AK69" s="5"/>
      <c r="AL69" s="5"/>
      <c r="AM69" s="5"/>
      <c r="AN69" s="6"/>
      <c r="AO69" s="5"/>
      <c r="AP69" s="5"/>
      <c r="AQ69" s="5"/>
      <c r="AR69" s="5"/>
      <c r="AS69" s="5"/>
      <c r="AT69" s="5"/>
      <c r="AU69" s="5"/>
      <c r="AV69" s="6"/>
      <c r="AW69" s="5"/>
      <c r="AX69" s="5"/>
      <c r="AY69" s="5"/>
    </row>
    <row r="70" spans="1:51" ht="13.5">
      <c r="A70" s="4"/>
      <c r="B70" s="109">
        <f>IF(D69&gt;F69,40,IF(D69=F69,20,0))</f>
        <v>40</v>
      </c>
      <c r="C70" s="28" t="s">
        <v>0</v>
      </c>
      <c r="D70" s="15">
        <f>IF(D68=0,"",B70)</f>
        <v>40</v>
      </c>
      <c r="E70" s="15">
        <f>IF(F69&gt;D69,40,IF(F69=D69,20,0))</f>
        <v>0</v>
      </c>
      <c r="F70" s="15">
        <f>IF(F68=0,"",E70)</f>
        <v>0</v>
      </c>
      <c r="G70" s="31" t="s">
        <v>0</v>
      </c>
      <c r="H70" s="111"/>
      <c r="I70" s="115"/>
      <c r="J70" s="109">
        <f>IF(L69&gt;N69,40,IF(L69=N69,20,0))</f>
        <v>40</v>
      </c>
      <c r="K70" s="28" t="s">
        <v>0</v>
      </c>
      <c r="L70" s="15">
        <f>IF(L68=0,"",J70)</f>
        <v>40</v>
      </c>
      <c r="M70" s="15">
        <f>IF(N69&gt;L69,40,IF(N69=L69,20,0))</f>
        <v>0</v>
      </c>
      <c r="N70" s="15">
        <f>IF(N68=0,"",M70)</f>
        <v>0</v>
      </c>
      <c r="O70" s="31" t="s">
        <v>0</v>
      </c>
      <c r="P70" s="111"/>
      <c r="Q70" s="5"/>
      <c r="R70" s="127"/>
      <c r="S70" s="127"/>
      <c r="T70" s="127"/>
      <c r="U70" s="128"/>
      <c r="V70" s="127"/>
      <c r="W70" s="127"/>
      <c r="X70" s="127"/>
      <c r="Y70" s="127"/>
      <c r="Z70" s="127"/>
      <c r="AA70" s="127"/>
      <c r="AB70" s="127"/>
      <c r="AC70" s="127"/>
      <c r="AD70" s="127"/>
      <c r="AE70" s="5"/>
      <c r="AF70" s="6"/>
      <c r="AG70" s="5"/>
      <c r="AH70" s="5"/>
      <c r="AI70" s="5"/>
      <c r="AJ70" s="5"/>
      <c r="AK70" s="5"/>
      <c r="AL70" s="5"/>
      <c r="AM70" s="5"/>
      <c r="AN70" s="6"/>
      <c r="AO70" s="5"/>
      <c r="AP70" s="5"/>
      <c r="AQ70" s="5"/>
      <c r="AR70" s="5"/>
      <c r="AS70" s="5"/>
      <c r="AT70" s="5"/>
      <c r="AU70" s="5"/>
      <c r="AV70" s="6"/>
      <c r="AW70" s="5"/>
      <c r="AX70" s="5"/>
      <c r="AY70" s="5"/>
    </row>
    <row r="71" spans="1:51" ht="13.5">
      <c r="A71" s="4"/>
      <c r="B71" s="109">
        <f>IF(D69&gt;480,20,IF(D69&gt;440,10,0))</f>
        <v>0</v>
      </c>
      <c r="C71" s="28" t="s">
        <v>2</v>
      </c>
      <c r="D71" s="15">
        <f>IF(D68=0,"",B71)</f>
        <v>0</v>
      </c>
      <c r="E71" s="15">
        <f>IF(F69&gt;480,20,IF(F69&gt;440,10,0))</f>
        <v>0</v>
      </c>
      <c r="F71" s="15">
        <f>IF(F68=0,"",E71)</f>
        <v>0</v>
      </c>
      <c r="G71" s="31" t="s">
        <v>2</v>
      </c>
      <c r="H71" s="111"/>
      <c r="I71" s="115"/>
      <c r="J71" s="109">
        <f>IF(L69&gt;480,20,IF(L69&gt;440,10,0))</f>
        <v>0</v>
      </c>
      <c r="K71" s="28" t="s">
        <v>2</v>
      </c>
      <c r="L71" s="15">
        <f>IF(L68=0,"",J71)</f>
        <v>0</v>
      </c>
      <c r="M71" s="15">
        <f>IF(N69&gt;480,20,IF(N69&gt;440,10,0))</f>
        <v>0</v>
      </c>
      <c r="N71" s="15">
        <f>IF(N68=0,"",M71)</f>
        <v>0</v>
      </c>
      <c r="O71" s="31" t="s">
        <v>2</v>
      </c>
      <c r="P71" s="111"/>
      <c r="Q71" s="5"/>
      <c r="R71" s="127"/>
      <c r="S71" s="127"/>
      <c r="T71" s="127"/>
      <c r="U71" s="128"/>
      <c r="V71" s="127"/>
      <c r="W71" s="127"/>
      <c r="X71" s="127"/>
      <c r="Y71" s="127"/>
      <c r="Z71" s="127"/>
      <c r="AA71" s="127"/>
      <c r="AB71" s="127"/>
      <c r="AC71" s="127"/>
      <c r="AD71" s="127"/>
      <c r="AE71" s="5"/>
      <c r="AF71" s="6"/>
      <c r="AG71" s="5"/>
      <c r="AH71" s="5"/>
      <c r="AI71" s="5"/>
      <c r="AJ71" s="5"/>
      <c r="AK71" s="5"/>
      <c r="AL71" s="5"/>
      <c r="AM71" s="5"/>
      <c r="AN71" s="6"/>
      <c r="AO71" s="5"/>
      <c r="AP71" s="5"/>
      <c r="AQ71" s="5"/>
      <c r="AR71" s="5"/>
      <c r="AS71" s="5"/>
      <c r="AT71" s="5"/>
      <c r="AU71" s="5"/>
      <c r="AV71" s="6"/>
      <c r="AW71" s="5"/>
      <c r="AX71" s="5"/>
      <c r="AY71" s="5"/>
    </row>
    <row r="72" spans="1:51" ht="15" thickBot="1">
      <c r="A72" s="4"/>
      <c r="B72" s="108"/>
      <c r="C72" s="29" t="s">
        <v>3</v>
      </c>
      <c r="D72" s="30">
        <f>IF(D68=0,"",(SUM(D69:D71)))</f>
        <v>443</v>
      </c>
      <c r="E72" s="96"/>
      <c r="F72" s="30">
        <f>IF(F68=0,"",(SUM(F69:F71)))</f>
        <v>370</v>
      </c>
      <c r="G72" s="32" t="s">
        <v>3</v>
      </c>
      <c r="H72" s="111"/>
      <c r="I72" s="115"/>
      <c r="J72" s="108"/>
      <c r="K72" s="29" t="s">
        <v>3</v>
      </c>
      <c r="L72" s="30">
        <f>IF(L68=0,"",(SUM(L69:L71)))</f>
        <v>380</v>
      </c>
      <c r="M72" s="96"/>
      <c r="N72" s="30">
        <f>IF(N68=0,"",(SUM(N69:N71)))</f>
        <v>309</v>
      </c>
      <c r="O72" s="32" t="s">
        <v>3</v>
      </c>
      <c r="P72" s="111"/>
      <c r="Q72" s="5"/>
      <c r="R72" s="127"/>
      <c r="S72" s="127"/>
      <c r="T72" s="127"/>
      <c r="U72" s="128"/>
      <c r="V72" s="127"/>
      <c r="W72" s="127"/>
      <c r="X72" s="127"/>
      <c r="Y72" s="127"/>
      <c r="Z72" s="127"/>
      <c r="AA72" s="127"/>
      <c r="AB72" s="127"/>
      <c r="AC72" s="127"/>
      <c r="AD72" s="127"/>
      <c r="AE72" s="5"/>
      <c r="AF72" s="6"/>
      <c r="AG72" s="5"/>
      <c r="AH72" s="5"/>
      <c r="AI72" s="5"/>
      <c r="AJ72" s="5"/>
      <c r="AK72" s="5"/>
      <c r="AL72" s="5"/>
      <c r="AM72" s="5"/>
      <c r="AN72" s="6"/>
      <c r="AO72" s="5"/>
      <c r="AP72" s="5"/>
      <c r="AQ72" s="5"/>
      <c r="AR72" s="5"/>
      <c r="AS72" s="5"/>
      <c r="AT72" s="5"/>
      <c r="AU72" s="5"/>
      <c r="AV72" s="6"/>
      <c r="AW72" s="5"/>
      <c r="AX72" s="5"/>
      <c r="AY72" s="5"/>
    </row>
    <row r="73" spans="1:51" ht="6" customHeight="1" thickBot="1">
      <c r="A73" s="4"/>
      <c r="B73" s="110"/>
      <c r="C73" s="9"/>
      <c r="D73" s="9"/>
      <c r="E73" s="9"/>
      <c r="F73" s="9"/>
      <c r="G73" s="9"/>
      <c r="H73" s="116"/>
      <c r="I73" s="117"/>
      <c r="J73" s="110"/>
      <c r="K73" s="9"/>
      <c r="L73" s="9"/>
      <c r="M73" s="9"/>
      <c r="N73" s="9"/>
      <c r="O73" s="9"/>
      <c r="P73" s="116"/>
      <c r="Q73" s="5"/>
      <c r="R73" s="127"/>
      <c r="S73" s="127"/>
      <c r="T73" s="127"/>
      <c r="U73" s="128"/>
      <c r="V73" s="127"/>
      <c r="W73" s="127"/>
      <c r="X73" s="127"/>
      <c r="Y73" s="127"/>
      <c r="Z73" s="127"/>
      <c r="AA73" s="127"/>
      <c r="AB73" s="127"/>
      <c r="AC73" s="127"/>
      <c r="AD73" s="127"/>
      <c r="AE73" s="5"/>
      <c r="AF73" s="6"/>
      <c r="AG73" s="5"/>
      <c r="AH73" s="5"/>
      <c r="AI73" s="5"/>
      <c r="AJ73" s="5"/>
      <c r="AK73" s="5"/>
      <c r="AL73" s="5"/>
      <c r="AM73" s="5"/>
      <c r="AN73" s="6"/>
      <c r="AO73" s="5"/>
      <c r="AP73" s="5"/>
      <c r="AQ73" s="5"/>
      <c r="AR73" s="5"/>
      <c r="AS73" s="5"/>
      <c r="AT73" s="5"/>
      <c r="AU73" s="5"/>
      <c r="AV73" s="6"/>
      <c r="AW73" s="5"/>
      <c r="AX73" s="5"/>
      <c r="AY73" s="5"/>
    </row>
    <row r="74" spans="1:51" ht="13.5">
      <c r="A74" s="4"/>
      <c r="B74" s="111">
        <f>H66+1</f>
        <v>13</v>
      </c>
      <c r="C74" s="26" t="str">
        <f>O49</f>
        <v>EPIC 2</v>
      </c>
      <c r="D74" s="16"/>
      <c r="E74" s="94" t="s">
        <v>4</v>
      </c>
      <c r="F74" s="16"/>
      <c r="G74" s="27" t="str">
        <f>K33</f>
        <v>FENIKS 2</v>
      </c>
      <c r="H74" s="111">
        <f>B74+1</f>
        <v>14</v>
      </c>
      <c r="I74" s="117"/>
      <c r="J74" s="111">
        <f>P66+1</f>
        <v>13</v>
      </c>
      <c r="K74" s="26" t="str">
        <f>C66</f>
        <v>FENIKS 1</v>
      </c>
      <c r="L74" s="16"/>
      <c r="M74" s="94" t="s">
        <v>4</v>
      </c>
      <c r="N74" s="16"/>
      <c r="O74" s="27" t="str">
        <f>G82</f>
        <v>EPIC 1</v>
      </c>
      <c r="P74" s="111">
        <f>J74+1</f>
        <v>14</v>
      </c>
      <c r="Q74" s="5"/>
      <c r="R74" s="127"/>
      <c r="S74" s="127"/>
      <c r="T74" s="127"/>
      <c r="U74" s="128"/>
      <c r="V74" s="127"/>
      <c r="W74" s="127"/>
      <c r="X74" s="127"/>
      <c r="Y74" s="127"/>
      <c r="Z74" s="127"/>
      <c r="AA74" s="127"/>
      <c r="AB74" s="127"/>
      <c r="AC74" s="127"/>
      <c r="AD74" s="127"/>
      <c r="AE74" s="5"/>
      <c r="AF74" s="6"/>
      <c r="AG74" s="5"/>
      <c r="AH74" s="5"/>
      <c r="AI74" s="5"/>
      <c r="AJ74" s="5"/>
      <c r="AK74" s="5"/>
      <c r="AL74" s="5"/>
      <c r="AM74" s="5"/>
      <c r="AN74" s="6"/>
      <c r="AO74" s="5"/>
      <c r="AP74" s="5"/>
      <c r="AQ74" s="5"/>
      <c r="AR74" s="5"/>
      <c r="AS74" s="5"/>
      <c r="AT74" s="5"/>
      <c r="AU74" s="5"/>
      <c r="AV74" s="6"/>
      <c r="AW74" s="5"/>
      <c r="AX74" s="5"/>
      <c r="AY74" s="5"/>
    </row>
    <row r="75" spans="1:51" ht="13.5">
      <c r="A75" s="4"/>
      <c r="B75" s="111"/>
      <c r="C75" s="20" t="str">
        <f>O50</f>
        <v>Simona kogovšek</v>
      </c>
      <c r="D75" s="133">
        <v>147</v>
      </c>
      <c r="E75" s="134"/>
      <c r="F75" s="133">
        <v>129</v>
      </c>
      <c r="G75" s="21" t="str">
        <f>K34</f>
        <v>Nataša Kržišnik</v>
      </c>
      <c r="H75" s="111"/>
      <c r="I75" s="117"/>
      <c r="J75" s="111"/>
      <c r="K75" s="20" t="str">
        <f>C67</f>
        <v>Victorija Krivulutskaya</v>
      </c>
      <c r="L75" s="133">
        <v>192</v>
      </c>
      <c r="M75" s="134"/>
      <c r="N75" s="133">
        <v>188</v>
      </c>
      <c r="O75" s="21" t="str">
        <f>G83</f>
        <v>Ljuba Ceglar</v>
      </c>
      <c r="P75" s="111"/>
      <c r="Q75" s="5"/>
      <c r="R75" s="127"/>
      <c r="S75" s="127"/>
      <c r="T75" s="127"/>
      <c r="U75" s="128"/>
      <c r="V75" s="127"/>
      <c r="W75" s="127"/>
      <c r="X75" s="127"/>
      <c r="Y75" s="127"/>
      <c r="Z75" s="127"/>
      <c r="AA75" s="127"/>
      <c r="AB75" s="127"/>
      <c r="AC75" s="127"/>
      <c r="AD75" s="127"/>
      <c r="AE75" s="5"/>
      <c r="AF75" s="6"/>
      <c r="AG75" s="5"/>
      <c r="AH75" s="5"/>
      <c r="AI75" s="5"/>
      <c r="AJ75" s="5"/>
      <c r="AK75" s="5"/>
      <c r="AL75" s="5"/>
      <c r="AM75" s="5"/>
      <c r="AN75" s="6"/>
      <c r="AO75" s="5"/>
      <c r="AP75" s="5"/>
      <c r="AQ75" s="5"/>
      <c r="AR75" s="5"/>
      <c r="AS75" s="5"/>
      <c r="AT75" s="5"/>
      <c r="AU75" s="5"/>
      <c r="AV75" s="6"/>
      <c r="AW75" s="5"/>
      <c r="AX75" s="5"/>
      <c r="AY75" s="5"/>
    </row>
    <row r="76" spans="1:51" ht="13.5">
      <c r="A76" s="4"/>
      <c r="B76" s="111"/>
      <c r="C76" s="20" t="str">
        <f>O51</f>
        <v>Nada Kordež</v>
      </c>
      <c r="D76" s="133">
        <v>156</v>
      </c>
      <c r="E76" s="134"/>
      <c r="F76" s="133">
        <v>135</v>
      </c>
      <c r="G76" s="21" t="str">
        <f>K35</f>
        <v>Vanja Katona</v>
      </c>
      <c r="H76" s="111"/>
      <c r="I76" s="117"/>
      <c r="J76" s="111"/>
      <c r="K76" s="20" t="str">
        <f>C68</f>
        <v>Nataša Pirc Musar</v>
      </c>
      <c r="L76" s="133">
        <v>191</v>
      </c>
      <c r="M76" s="134"/>
      <c r="N76" s="133">
        <v>172</v>
      </c>
      <c r="O76" s="21" t="str">
        <f>G84</f>
        <v>Jožica Može</v>
      </c>
      <c r="P76" s="111"/>
      <c r="Q76" s="5"/>
      <c r="R76" s="127"/>
      <c r="S76" s="127"/>
      <c r="T76" s="127"/>
      <c r="U76" s="128"/>
      <c r="V76" s="127"/>
      <c r="W76" s="127"/>
      <c r="X76" s="127"/>
      <c r="Y76" s="127"/>
      <c r="Z76" s="127"/>
      <c r="AA76" s="127"/>
      <c r="AB76" s="127"/>
      <c r="AC76" s="127"/>
      <c r="AD76" s="127"/>
      <c r="AE76" s="5"/>
      <c r="AF76" s="6"/>
      <c r="AG76" s="5"/>
      <c r="AH76" s="5"/>
      <c r="AI76" s="5"/>
      <c r="AJ76" s="5"/>
      <c r="AK76" s="5"/>
      <c r="AL76" s="5"/>
      <c r="AM76" s="5"/>
      <c r="AN76" s="6"/>
      <c r="AO76" s="5"/>
      <c r="AP76" s="5"/>
      <c r="AQ76" s="5"/>
      <c r="AR76" s="5"/>
      <c r="AS76" s="5"/>
      <c r="AT76" s="5"/>
      <c r="AU76" s="5"/>
      <c r="AV76" s="6"/>
      <c r="AW76" s="5"/>
      <c r="AX76" s="5"/>
      <c r="AY76" s="5"/>
    </row>
    <row r="77" spans="1:51" ht="13.5">
      <c r="A77" s="4"/>
      <c r="B77" s="109">
        <f>SUM(D75:D76)</f>
        <v>303</v>
      </c>
      <c r="C77" s="28" t="s">
        <v>1</v>
      </c>
      <c r="D77" s="15">
        <f>IF(D76=0,"",B77)</f>
        <v>303</v>
      </c>
      <c r="E77" s="15">
        <f>SUM(F75:F76)</f>
        <v>264</v>
      </c>
      <c r="F77" s="15">
        <f>IF(F76=0,"",E77)</f>
        <v>264</v>
      </c>
      <c r="G77" s="31" t="s">
        <v>1</v>
      </c>
      <c r="H77" s="111"/>
      <c r="I77" s="117"/>
      <c r="J77" s="109">
        <f>SUM(L75:L76)</f>
        <v>383</v>
      </c>
      <c r="K77" s="28" t="s">
        <v>1</v>
      </c>
      <c r="L77" s="15">
        <f>IF(L76=0,"",J77)</f>
        <v>383</v>
      </c>
      <c r="M77" s="15">
        <f>SUM(N75:N76)</f>
        <v>360</v>
      </c>
      <c r="N77" s="15">
        <f>IF(N76=0,"",M77)</f>
        <v>360</v>
      </c>
      <c r="O77" s="31" t="s">
        <v>1</v>
      </c>
      <c r="P77" s="111"/>
      <c r="Q77" s="5"/>
      <c r="R77" s="127"/>
      <c r="S77" s="127"/>
      <c r="T77" s="127"/>
      <c r="U77" s="128"/>
      <c r="V77" s="127"/>
      <c r="W77" s="127"/>
      <c r="X77" s="127"/>
      <c r="Y77" s="127"/>
      <c r="Z77" s="127"/>
      <c r="AA77" s="127"/>
      <c r="AB77" s="127"/>
      <c r="AC77" s="127"/>
      <c r="AD77" s="127"/>
      <c r="AE77" s="5"/>
      <c r="AF77" s="6"/>
      <c r="AG77" s="5"/>
      <c r="AH77" s="5"/>
      <c r="AI77" s="5"/>
      <c r="AJ77" s="5"/>
      <c r="AK77" s="5"/>
      <c r="AL77" s="5"/>
      <c r="AM77" s="5"/>
      <c r="AN77" s="6"/>
      <c r="AO77" s="5"/>
      <c r="AP77" s="5"/>
      <c r="AQ77" s="5"/>
      <c r="AR77" s="5"/>
      <c r="AS77" s="5"/>
      <c r="AT77" s="5"/>
      <c r="AU77" s="5"/>
      <c r="AV77" s="6"/>
      <c r="AW77" s="5"/>
      <c r="AX77" s="5"/>
      <c r="AY77" s="5"/>
    </row>
    <row r="78" spans="1:51" ht="13.5">
      <c r="A78" s="4"/>
      <c r="B78" s="109">
        <f>IF(D77&gt;F77,40,IF(D77=F77,20,0))</f>
        <v>40</v>
      </c>
      <c r="C78" s="28" t="s">
        <v>0</v>
      </c>
      <c r="D78" s="15">
        <f>IF(D76=0,"",B78)</f>
        <v>40</v>
      </c>
      <c r="E78" s="15">
        <f>IF(F77&gt;D77,40,IF(F77=D77,20,0))</f>
        <v>0</v>
      </c>
      <c r="F78" s="15">
        <f>IF(F76=0,"",E78)</f>
        <v>0</v>
      </c>
      <c r="G78" s="31" t="s">
        <v>0</v>
      </c>
      <c r="H78" s="111"/>
      <c r="I78" s="117"/>
      <c r="J78" s="109">
        <f>IF(L77&gt;N77,40,IF(L77=N77,20,0))</f>
        <v>40</v>
      </c>
      <c r="K78" s="28" t="s">
        <v>0</v>
      </c>
      <c r="L78" s="15">
        <f>IF(L76=0,"",J78)</f>
        <v>40</v>
      </c>
      <c r="M78" s="15">
        <f>IF(N77&gt;L77,40,IF(N77=L77,20,0))</f>
        <v>0</v>
      </c>
      <c r="N78" s="15">
        <f>IF(N76=0,"",M78)</f>
        <v>0</v>
      </c>
      <c r="O78" s="31" t="s">
        <v>0</v>
      </c>
      <c r="P78" s="111"/>
      <c r="Q78" s="5"/>
      <c r="R78" s="127"/>
      <c r="S78" s="127"/>
      <c r="T78" s="127"/>
      <c r="U78" s="128"/>
      <c r="V78" s="127"/>
      <c r="W78" s="127"/>
      <c r="X78" s="127"/>
      <c r="Y78" s="127"/>
      <c r="Z78" s="127"/>
      <c r="AA78" s="127"/>
      <c r="AB78" s="127"/>
      <c r="AC78" s="127"/>
      <c r="AD78" s="127"/>
      <c r="AE78" s="5"/>
      <c r="AF78" s="6"/>
      <c r="AG78" s="5"/>
      <c r="AH78" s="5"/>
      <c r="AI78" s="5"/>
      <c r="AJ78" s="5"/>
      <c r="AK78" s="5"/>
      <c r="AL78" s="5"/>
      <c r="AM78" s="5"/>
      <c r="AN78" s="6"/>
      <c r="AO78" s="5"/>
      <c r="AP78" s="5"/>
      <c r="AQ78" s="5"/>
      <c r="AR78" s="5"/>
      <c r="AS78" s="5"/>
      <c r="AT78" s="5"/>
      <c r="AU78" s="5"/>
      <c r="AV78" s="6"/>
      <c r="AW78" s="5"/>
      <c r="AX78" s="5"/>
      <c r="AY78" s="5"/>
    </row>
    <row r="79" spans="1:51" ht="13.5">
      <c r="A79" s="4"/>
      <c r="B79" s="109">
        <f>IF(D77&gt;480,20,IF(D77&gt;440,10,0))</f>
        <v>0</v>
      </c>
      <c r="C79" s="28" t="s">
        <v>2</v>
      </c>
      <c r="D79" s="15">
        <f>IF(D76=0,"",B79)</f>
        <v>0</v>
      </c>
      <c r="E79" s="15">
        <f>IF(F77&gt;480,20,IF(F77&gt;440,10,0))</f>
        <v>0</v>
      </c>
      <c r="F79" s="15">
        <f>IF(F76=0,"",E79)</f>
        <v>0</v>
      </c>
      <c r="G79" s="31" t="s">
        <v>2</v>
      </c>
      <c r="H79" s="111"/>
      <c r="I79" s="117"/>
      <c r="J79" s="109">
        <f>IF(L77&gt;480,20,IF(L77&gt;440,10,0))</f>
        <v>0</v>
      </c>
      <c r="K79" s="28" t="s">
        <v>2</v>
      </c>
      <c r="L79" s="15">
        <f>IF(L76=0,"",J79)</f>
        <v>0</v>
      </c>
      <c r="M79" s="15">
        <f>IF(N77&gt;480,20,IF(N77&gt;440,10,0))</f>
        <v>0</v>
      </c>
      <c r="N79" s="15">
        <f>IF(N76=0,"",M79)</f>
        <v>0</v>
      </c>
      <c r="O79" s="31" t="s">
        <v>2</v>
      </c>
      <c r="P79" s="111"/>
      <c r="Q79" s="5"/>
      <c r="R79" s="127"/>
      <c r="S79" s="127"/>
      <c r="T79" s="127"/>
      <c r="U79" s="128"/>
      <c r="V79" s="127"/>
      <c r="W79" s="127"/>
      <c r="X79" s="127"/>
      <c r="Y79" s="127"/>
      <c r="Z79" s="127"/>
      <c r="AA79" s="127"/>
      <c r="AB79" s="127"/>
      <c r="AC79" s="127"/>
      <c r="AD79" s="127"/>
      <c r="AE79" s="5"/>
      <c r="AF79" s="6"/>
      <c r="AG79" s="5"/>
      <c r="AH79" s="5"/>
      <c r="AI79" s="5"/>
      <c r="AJ79" s="5"/>
      <c r="AK79" s="5"/>
      <c r="AL79" s="5"/>
      <c r="AM79" s="5"/>
      <c r="AN79" s="6"/>
      <c r="AO79" s="5"/>
      <c r="AP79" s="5"/>
      <c r="AQ79" s="5"/>
      <c r="AR79" s="5"/>
      <c r="AS79" s="5"/>
      <c r="AT79" s="5"/>
      <c r="AU79" s="5"/>
      <c r="AV79" s="6"/>
      <c r="AW79" s="5"/>
      <c r="AX79" s="5"/>
      <c r="AY79" s="5"/>
    </row>
    <row r="80" spans="1:51" ht="15" thickBot="1">
      <c r="A80" s="4"/>
      <c r="B80" s="108"/>
      <c r="C80" s="29" t="s">
        <v>3</v>
      </c>
      <c r="D80" s="30">
        <f>IF(D76=0,"",(SUM(D77:D79)))</f>
        <v>343</v>
      </c>
      <c r="E80" s="96"/>
      <c r="F80" s="30">
        <f>IF(F76=0,"",(SUM(F77:F79)))</f>
        <v>264</v>
      </c>
      <c r="G80" s="32" t="s">
        <v>3</v>
      </c>
      <c r="H80" s="111"/>
      <c r="I80" s="117"/>
      <c r="J80" s="108"/>
      <c r="K80" s="29" t="s">
        <v>3</v>
      </c>
      <c r="L80" s="30">
        <f>IF(L76=0,"",(SUM(L77:L79)))</f>
        <v>423</v>
      </c>
      <c r="M80" s="96"/>
      <c r="N80" s="30">
        <f>IF(N76=0,"",(SUM(N77:N79)))</f>
        <v>360</v>
      </c>
      <c r="O80" s="32" t="s">
        <v>3</v>
      </c>
      <c r="P80" s="111"/>
      <c r="Q80" s="5"/>
      <c r="R80" s="127"/>
      <c r="S80" s="127"/>
      <c r="T80" s="127"/>
      <c r="U80" s="128"/>
      <c r="V80" s="127"/>
      <c r="W80" s="127"/>
      <c r="X80" s="127"/>
      <c r="Y80" s="127"/>
      <c r="Z80" s="127"/>
      <c r="AA80" s="127"/>
      <c r="AB80" s="127"/>
      <c r="AC80" s="127"/>
      <c r="AD80" s="127"/>
      <c r="AE80" s="5"/>
      <c r="AF80" s="6"/>
      <c r="AG80" s="5"/>
      <c r="AH80" s="5"/>
      <c r="AI80" s="5"/>
      <c r="AJ80" s="5"/>
      <c r="AK80" s="5"/>
      <c r="AL80" s="5"/>
      <c r="AM80" s="5"/>
      <c r="AN80" s="6"/>
      <c r="AO80" s="5"/>
      <c r="AP80" s="5"/>
      <c r="AQ80" s="5"/>
      <c r="AR80" s="5"/>
      <c r="AS80" s="5"/>
      <c r="AT80" s="5"/>
      <c r="AU80" s="5"/>
      <c r="AV80" s="6"/>
      <c r="AW80" s="5"/>
      <c r="AX80" s="5"/>
      <c r="AY80" s="5"/>
    </row>
    <row r="81" spans="1:51" ht="6" customHeight="1" thickBot="1">
      <c r="A81" s="4"/>
      <c r="B81" s="110"/>
      <c r="C81" s="9"/>
      <c r="D81" s="9"/>
      <c r="E81" s="9"/>
      <c r="F81" s="9"/>
      <c r="G81" s="9"/>
      <c r="H81" s="116"/>
      <c r="I81" s="117"/>
      <c r="J81" s="110"/>
      <c r="K81" s="9"/>
      <c r="L81" s="9"/>
      <c r="M81" s="9"/>
      <c r="N81" s="9"/>
      <c r="O81" s="9"/>
      <c r="P81" s="116"/>
      <c r="Q81" s="5"/>
      <c r="R81" s="127"/>
      <c r="S81" s="127"/>
      <c r="T81" s="127"/>
      <c r="U81" s="128"/>
      <c r="V81" s="127"/>
      <c r="W81" s="127"/>
      <c r="X81" s="127"/>
      <c r="Y81" s="127"/>
      <c r="Z81" s="127"/>
      <c r="AA81" s="127"/>
      <c r="AB81" s="127"/>
      <c r="AC81" s="127"/>
      <c r="AD81" s="127"/>
      <c r="AE81" s="5"/>
      <c r="AF81" s="6"/>
      <c r="AG81" s="5"/>
      <c r="AH81" s="5"/>
      <c r="AI81" s="5"/>
      <c r="AJ81" s="5"/>
      <c r="AK81" s="5"/>
      <c r="AL81" s="5"/>
      <c r="AM81" s="5"/>
      <c r="AN81" s="6"/>
      <c r="AO81" s="5"/>
      <c r="AP81" s="5"/>
      <c r="AQ81" s="5"/>
      <c r="AR81" s="5"/>
      <c r="AS81" s="5"/>
      <c r="AT81" s="5"/>
      <c r="AU81" s="5"/>
      <c r="AV81" s="6"/>
      <c r="AW81" s="5"/>
      <c r="AX81" s="5"/>
      <c r="AY81" s="5"/>
    </row>
    <row r="82" spans="1:51" ht="13.5">
      <c r="A82" s="4"/>
      <c r="B82" s="111">
        <f>H74+1</f>
        <v>15</v>
      </c>
      <c r="C82" s="26" t="str">
        <f>K41</f>
        <v>ZAGORJE 1</v>
      </c>
      <c r="D82" s="16"/>
      <c r="E82" s="94" t="s">
        <v>4</v>
      </c>
      <c r="F82" s="16"/>
      <c r="G82" s="27" t="str">
        <f>K25</f>
        <v>EPIC 1</v>
      </c>
      <c r="H82" s="111">
        <f>B82+1</f>
        <v>16</v>
      </c>
      <c r="I82" s="117"/>
      <c r="J82" s="111">
        <f>P74+1</f>
        <v>15</v>
      </c>
      <c r="K82" s="26" t="str">
        <f>G74</f>
        <v>FENIKS 2</v>
      </c>
      <c r="L82" s="16"/>
      <c r="M82" s="94" t="s">
        <v>4</v>
      </c>
      <c r="N82" s="16"/>
      <c r="O82" s="27" t="str">
        <f>C58</f>
        <v>OLIMPIJA</v>
      </c>
      <c r="P82" s="111">
        <f>J82+1</f>
        <v>16</v>
      </c>
      <c r="Q82" s="5"/>
      <c r="R82" s="127"/>
      <c r="S82" s="127"/>
      <c r="T82" s="127"/>
      <c r="U82" s="128"/>
      <c r="V82" s="127"/>
      <c r="W82" s="127"/>
      <c r="X82" s="127"/>
      <c r="Y82" s="127"/>
      <c r="Z82" s="127"/>
      <c r="AA82" s="127"/>
      <c r="AB82" s="127"/>
      <c r="AC82" s="127"/>
      <c r="AD82" s="127"/>
      <c r="AE82" s="5"/>
      <c r="AF82" s="6"/>
      <c r="AG82" s="5"/>
      <c r="AH82" s="5"/>
      <c r="AI82" s="5"/>
      <c r="AJ82" s="5"/>
      <c r="AK82" s="5"/>
      <c r="AL82" s="5"/>
      <c r="AM82" s="5"/>
      <c r="AN82" s="6"/>
      <c r="AO82" s="5"/>
      <c r="AP82" s="5"/>
      <c r="AQ82" s="5"/>
      <c r="AR82" s="5"/>
      <c r="AS82" s="5"/>
      <c r="AT82" s="5"/>
      <c r="AU82" s="5"/>
      <c r="AV82" s="6"/>
      <c r="AW82" s="5"/>
      <c r="AX82" s="5"/>
      <c r="AY82" s="5"/>
    </row>
    <row r="83" spans="1:51" ht="13.5">
      <c r="A83" s="4"/>
      <c r="B83" s="111"/>
      <c r="C83" s="20" t="str">
        <f>K42</f>
        <v>Suzana Zupančič</v>
      </c>
      <c r="D83" s="133">
        <v>159</v>
      </c>
      <c r="E83" s="134"/>
      <c r="F83" s="133">
        <v>189</v>
      </c>
      <c r="G83" s="21" t="str">
        <f>K26</f>
        <v>Ljuba Ceglar</v>
      </c>
      <c r="H83" s="111"/>
      <c r="I83" s="117"/>
      <c r="J83" s="111"/>
      <c r="K83" s="20" t="str">
        <f>G75</f>
        <v>Nataša Kržišnik</v>
      </c>
      <c r="L83" s="133">
        <v>139</v>
      </c>
      <c r="M83" s="134"/>
      <c r="N83" s="133">
        <v>161</v>
      </c>
      <c r="O83" s="21" t="str">
        <f>C59</f>
        <v>Tatjana Jamnik</v>
      </c>
      <c r="P83" s="111"/>
      <c r="Q83" s="5"/>
      <c r="R83" s="127"/>
      <c r="S83" s="127"/>
      <c r="T83" s="127"/>
      <c r="U83" s="128"/>
      <c r="V83" s="127"/>
      <c r="W83" s="127"/>
      <c r="X83" s="127"/>
      <c r="Y83" s="127"/>
      <c r="Z83" s="127"/>
      <c r="AA83" s="127"/>
      <c r="AB83" s="127"/>
      <c r="AC83" s="127"/>
      <c r="AD83" s="127"/>
      <c r="AE83" s="5"/>
      <c r="AF83" s="6"/>
      <c r="AG83" s="5"/>
      <c r="AH83" s="5"/>
      <c r="AI83" s="5"/>
      <c r="AJ83" s="5"/>
      <c r="AK83" s="5"/>
      <c r="AL83" s="5"/>
      <c r="AM83" s="5"/>
      <c r="AN83" s="6"/>
      <c r="AO83" s="5"/>
      <c r="AP83" s="5"/>
      <c r="AQ83" s="5"/>
      <c r="AR83" s="5"/>
      <c r="AS83" s="5"/>
      <c r="AT83" s="5"/>
      <c r="AU83" s="5"/>
      <c r="AV83" s="6"/>
      <c r="AW83" s="5"/>
      <c r="AX83" s="5"/>
      <c r="AY83" s="5"/>
    </row>
    <row r="84" spans="1:51" ht="13.5">
      <c r="A84" s="4"/>
      <c r="B84" s="111"/>
      <c r="C84" s="20" t="str">
        <f>K43</f>
        <v>Marija Prah</v>
      </c>
      <c r="D84" s="133">
        <v>192</v>
      </c>
      <c r="E84" s="134"/>
      <c r="F84" s="133">
        <v>167</v>
      </c>
      <c r="G84" s="21" t="str">
        <f>K27</f>
        <v>Jožica Može</v>
      </c>
      <c r="H84" s="111"/>
      <c r="I84" s="117"/>
      <c r="J84" s="111"/>
      <c r="K84" s="20" t="str">
        <f>G76</f>
        <v>Vanja Katona</v>
      </c>
      <c r="L84" s="133">
        <v>213</v>
      </c>
      <c r="M84" s="134"/>
      <c r="N84" s="133">
        <v>187</v>
      </c>
      <c r="O84" s="21" t="str">
        <f>C60</f>
        <v>Anica Knavs</v>
      </c>
      <c r="P84" s="111"/>
      <c r="Q84" s="5"/>
      <c r="R84" s="127"/>
      <c r="S84" s="127"/>
      <c r="T84" s="127"/>
      <c r="U84" s="128"/>
      <c r="V84" s="127"/>
      <c r="W84" s="127"/>
      <c r="X84" s="127"/>
      <c r="Y84" s="127"/>
      <c r="Z84" s="127"/>
      <c r="AA84" s="127"/>
      <c r="AB84" s="127"/>
      <c r="AC84" s="127"/>
      <c r="AD84" s="127"/>
      <c r="AE84" s="5"/>
      <c r="AF84" s="6"/>
      <c r="AG84" s="5"/>
      <c r="AH84" s="5"/>
      <c r="AI84" s="5"/>
      <c r="AJ84" s="5"/>
      <c r="AK84" s="5"/>
      <c r="AL84" s="5"/>
      <c r="AM84" s="5"/>
      <c r="AN84" s="6"/>
      <c r="AO84" s="5"/>
      <c r="AP84" s="5"/>
      <c r="AQ84" s="5"/>
      <c r="AR84" s="5"/>
      <c r="AS84" s="5"/>
      <c r="AT84" s="5"/>
      <c r="AU84" s="5"/>
      <c r="AV84" s="6"/>
      <c r="AW84" s="5"/>
      <c r="AX84" s="5"/>
      <c r="AY84" s="5"/>
    </row>
    <row r="85" spans="1:51" ht="13.5">
      <c r="A85" s="4"/>
      <c r="B85" s="109">
        <f>SUM(D83:D84)</f>
        <v>351</v>
      </c>
      <c r="C85" s="28" t="s">
        <v>1</v>
      </c>
      <c r="D85" s="15">
        <f>IF(D84=0,"",B85)</f>
        <v>351</v>
      </c>
      <c r="E85" s="15">
        <f>SUM(F83:F84)</f>
        <v>356</v>
      </c>
      <c r="F85" s="15">
        <f>IF(F84=0,"",E85)</f>
        <v>356</v>
      </c>
      <c r="G85" s="31" t="s">
        <v>1</v>
      </c>
      <c r="H85" s="111"/>
      <c r="I85" s="117"/>
      <c r="J85" s="109">
        <f>SUM(L83:L84)</f>
        <v>352</v>
      </c>
      <c r="K85" s="28" t="s">
        <v>1</v>
      </c>
      <c r="L85" s="15">
        <f>IF(L84=0,"",J85)</f>
        <v>352</v>
      </c>
      <c r="M85" s="15">
        <f>SUM(N83:N84)</f>
        <v>348</v>
      </c>
      <c r="N85" s="15">
        <f>IF(N84=0,"",M85)</f>
        <v>348</v>
      </c>
      <c r="O85" s="31" t="s">
        <v>1</v>
      </c>
      <c r="P85" s="111"/>
      <c r="Q85" s="5"/>
      <c r="R85" s="127"/>
      <c r="S85" s="127"/>
      <c r="T85" s="127"/>
      <c r="U85" s="128"/>
      <c r="V85" s="127"/>
      <c r="W85" s="127"/>
      <c r="X85" s="127"/>
      <c r="Y85" s="127"/>
      <c r="Z85" s="127"/>
      <c r="AA85" s="127"/>
      <c r="AB85" s="127"/>
      <c r="AC85" s="127"/>
      <c r="AD85" s="127"/>
      <c r="AE85" s="5"/>
      <c r="AF85" s="6"/>
      <c r="AG85" s="5"/>
      <c r="AH85" s="5"/>
      <c r="AI85" s="5"/>
      <c r="AJ85" s="5"/>
      <c r="AK85" s="5"/>
      <c r="AL85" s="5"/>
      <c r="AM85" s="5"/>
      <c r="AN85" s="6"/>
      <c r="AO85" s="5"/>
      <c r="AP85" s="5"/>
      <c r="AQ85" s="5"/>
      <c r="AR85" s="5"/>
      <c r="AS85" s="5"/>
      <c r="AT85" s="5"/>
      <c r="AU85" s="5"/>
      <c r="AV85" s="6"/>
      <c r="AW85" s="5"/>
      <c r="AX85" s="5"/>
      <c r="AY85" s="5"/>
    </row>
    <row r="86" spans="1:51" ht="13.5">
      <c r="A86" s="4"/>
      <c r="B86" s="109">
        <f>IF(D85&gt;F85,40,IF(D85=F85,20,0))</f>
        <v>0</v>
      </c>
      <c r="C86" s="28" t="s">
        <v>0</v>
      </c>
      <c r="D86" s="15">
        <f>IF(D84=0,"",B86)</f>
        <v>0</v>
      </c>
      <c r="E86" s="15">
        <f>IF(F85&gt;D85,40,IF(F85=D85,20,0))</f>
        <v>40</v>
      </c>
      <c r="F86" s="15">
        <f>IF(F84=0,"",E86)</f>
        <v>40</v>
      </c>
      <c r="G86" s="31" t="s">
        <v>0</v>
      </c>
      <c r="H86" s="111"/>
      <c r="I86" s="117"/>
      <c r="J86" s="109">
        <f>IF(L85&gt;N85,40,IF(L85=N85,20,0))</f>
        <v>40</v>
      </c>
      <c r="K86" s="28" t="s">
        <v>0</v>
      </c>
      <c r="L86" s="15">
        <f>IF(L84=0,"",J86)</f>
        <v>40</v>
      </c>
      <c r="M86" s="15">
        <f>IF(N85&gt;L85,40,IF(N85=L85,20,0))</f>
        <v>0</v>
      </c>
      <c r="N86" s="15">
        <f>IF(N84=0,"",M86)</f>
        <v>0</v>
      </c>
      <c r="O86" s="31" t="s">
        <v>0</v>
      </c>
      <c r="P86" s="111"/>
      <c r="Q86" s="5"/>
      <c r="R86" s="127"/>
      <c r="S86" s="127"/>
      <c r="T86" s="127"/>
      <c r="U86" s="128"/>
      <c r="V86" s="127"/>
      <c r="W86" s="127"/>
      <c r="X86" s="127"/>
      <c r="Y86" s="127"/>
      <c r="Z86" s="127"/>
      <c r="AA86" s="127"/>
      <c r="AB86" s="127"/>
      <c r="AC86" s="127"/>
      <c r="AD86" s="127"/>
      <c r="AE86" s="5"/>
      <c r="AF86" s="6"/>
      <c r="AG86" s="5"/>
      <c r="AH86" s="5"/>
      <c r="AI86" s="5"/>
      <c r="AJ86" s="5"/>
      <c r="AK86" s="5"/>
      <c r="AL86" s="5"/>
      <c r="AM86" s="5"/>
      <c r="AN86" s="6"/>
      <c r="AO86" s="5"/>
      <c r="AP86" s="5"/>
      <c r="AQ86" s="5"/>
      <c r="AR86" s="5"/>
      <c r="AS86" s="5"/>
      <c r="AT86" s="5"/>
      <c r="AU86" s="5"/>
      <c r="AV86" s="6"/>
      <c r="AW86" s="5"/>
      <c r="AX86" s="5"/>
      <c r="AY86" s="5"/>
    </row>
    <row r="87" spans="1:30" ht="13.5">
      <c r="A87" s="126"/>
      <c r="B87" s="109">
        <f>IF(D85&gt;480,20,IF(D85&gt;440,10,0))</f>
        <v>0</v>
      </c>
      <c r="C87" s="28" t="s">
        <v>2</v>
      </c>
      <c r="D87" s="15">
        <f>IF(D84=0,"",B87)</f>
        <v>0</v>
      </c>
      <c r="E87" s="15">
        <f>IF(F85&gt;480,20,IF(F85&gt;440,10,0))</f>
        <v>0</v>
      </c>
      <c r="F87" s="15">
        <f>IF(F84=0,"",E87)</f>
        <v>0</v>
      </c>
      <c r="G87" s="31" t="s">
        <v>2</v>
      </c>
      <c r="H87" s="111"/>
      <c r="I87" s="117"/>
      <c r="J87" s="109">
        <f>IF(L85&gt;480,20,IF(L85&gt;440,10,0))</f>
        <v>0</v>
      </c>
      <c r="K87" s="28" t="s">
        <v>2</v>
      </c>
      <c r="L87" s="15">
        <f>IF(L84=0,"",J87)</f>
        <v>0</v>
      </c>
      <c r="M87" s="15">
        <f>IF(N85&gt;480,20,IF(N85&gt;440,10,0))</f>
        <v>0</v>
      </c>
      <c r="N87" s="15">
        <f>IF(N84=0,"",M87)</f>
        <v>0</v>
      </c>
      <c r="O87" s="31" t="s">
        <v>2</v>
      </c>
      <c r="P87" s="111"/>
      <c r="R87" s="127"/>
      <c r="S87" s="127"/>
      <c r="T87" s="127"/>
      <c r="U87" s="128"/>
      <c r="V87" s="127"/>
      <c r="W87" s="127"/>
      <c r="X87" s="127"/>
      <c r="Y87" s="127"/>
      <c r="Z87" s="127"/>
      <c r="AA87" s="127"/>
      <c r="AB87" s="127"/>
      <c r="AC87" s="127"/>
      <c r="AD87" s="127"/>
    </row>
    <row r="88" spans="1:30" ht="15" thickBot="1">
      <c r="A88" s="126"/>
      <c r="B88" s="108"/>
      <c r="C88" s="29" t="s">
        <v>3</v>
      </c>
      <c r="D88" s="30">
        <f>IF(D84=0,"",(SUM(D85:D87)))</f>
        <v>351</v>
      </c>
      <c r="E88" s="96"/>
      <c r="F88" s="30">
        <f>IF(F84=0,"",(SUM(F85:F87)))</f>
        <v>396</v>
      </c>
      <c r="G88" s="32" t="s">
        <v>3</v>
      </c>
      <c r="H88" s="118"/>
      <c r="I88" s="117"/>
      <c r="J88" s="108"/>
      <c r="K88" s="29" t="s">
        <v>3</v>
      </c>
      <c r="L88" s="30">
        <f>IF(L84=0,"",(SUM(L85:L87)))</f>
        <v>392</v>
      </c>
      <c r="M88" s="96"/>
      <c r="N88" s="30">
        <f>IF(N84=0,"",(SUM(N85:N87)))</f>
        <v>348</v>
      </c>
      <c r="O88" s="32" t="s">
        <v>3</v>
      </c>
      <c r="P88" s="118"/>
      <c r="R88" s="127"/>
      <c r="S88" s="127"/>
      <c r="T88" s="127"/>
      <c r="U88" s="128"/>
      <c r="V88" s="127"/>
      <c r="W88" s="127"/>
      <c r="X88" s="127"/>
      <c r="Y88" s="127"/>
      <c r="Z88" s="127"/>
      <c r="AA88" s="127"/>
      <c r="AB88" s="127"/>
      <c r="AC88" s="127"/>
      <c r="AD88" s="127"/>
    </row>
    <row r="89" spans="1:30" ht="6.75" customHeight="1">
      <c r="A89" s="126"/>
      <c r="B89" s="112"/>
      <c r="C89" s="135" t="s">
        <v>9</v>
      </c>
      <c r="D89" s="135"/>
      <c r="E89" s="135"/>
      <c r="F89" s="135"/>
      <c r="G89" s="135"/>
      <c r="H89" s="119"/>
      <c r="I89" s="117"/>
      <c r="J89" s="112"/>
      <c r="K89" s="135" t="s">
        <v>10</v>
      </c>
      <c r="L89" s="135"/>
      <c r="M89" s="135"/>
      <c r="N89" s="135"/>
      <c r="O89" s="135"/>
      <c r="P89" s="119"/>
      <c r="R89" s="127"/>
      <c r="S89" s="127"/>
      <c r="T89" s="127"/>
      <c r="U89" s="128"/>
      <c r="V89" s="127"/>
      <c r="W89" s="127"/>
      <c r="X89" s="127"/>
      <c r="Y89" s="127"/>
      <c r="Z89" s="127"/>
      <c r="AA89" s="127"/>
      <c r="AB89" s="127"/>
      <c r="AC89" s="127"/>
      <c r="AD89" s="127"/>
    </row>
    <row r="90" spans="1:30" ht="17.25" customHeight="1">
      <c r="A90" s="126"/>
      <c r="B90" s="110"/>
      <c r="C90" s="136"/>
      <c r="D90" s="136"/>
      <c r="E90" s="136"/>
      <c r="F90" s="136"/>
      <c r="G90" s="136"/>
      <c r="H90" s="116"/>
      <c r="I90" s="117"/>
      <c r="J90" s="110"/>
      <c r="K90" s="136"/>
      <c r="L90" s="136"/>
      <c r="M90" s="136"/>
      <c r="N90" s="136"/>
      <c r="O90" s="136"/>
      <c r="P90" s="116"/>
      <c r="R90" s="127"/>
      <c r="S90" s="127"/>
      <c r="T90" s="127"/>
      <c r="U90" s="128"/>
      <c r="V90" s="127"/>
      <c r="W90" s="127"/>
      <c r="X90" s="127"/>
      <c r="Y90" s="127"/>
      <c r="Z90" s="127"/>
      <c r="AA90" s="127"/>
      <c r="AB90" s="127"/>
      <c r="AC90" s="127"/>
      <c r="AD90" s="127"/>
    </row>
    <row r="91" spans="1:30" ht="4.5" customHeight="1" thickBot="1">
      <c r="A91" s="126"/>
      <c r="B91" s="110"/>
      <c r="C91" s="136"/>
      <c r="D91" s="136"/>
      <c r="E91" s="136"/>
      <c r="F91" s="136"/>
      <c r="G91" s="136"/>
      <c r="H91" s="120"/>
      <c r="I91" s="121"/>
      <c r="J91" s="110"/>
      <c r="K91" s="136"/>
      <c r="L91" s="136"/>
      <c r="M91" s="136"/>
      <c r="N91" s="136"/>
      <c r="O91" s="136"/>
      <c r="P91" s="120"/>
      <c r="R91" s="127"/>
      <c r="S91" s="127"/>
      <c r="T91" s="127"/>
      <c r="U91" s="128"/>
      <c r="V91" s="127"/>
      <c r="W91" s="127"/>
      <c r="X91" s="127"/>
      <c r="Y91" s="127"/>
      <c r="Z91" s="127"/>
      <c r="AA91" s="127"/>
      <c r="AB91" s="127"/>
      <c r="AC91" s="127"/>
      <c r="AD91" s="127"/>
    </row>
    <row r="92" spans="1:30" ht="13.5">
      <c r="A92" s="126"/>
      <c r="B92" s="113">
        <f>B25</f>
        <v>9</v>
      </c>
      <c r="C92" s="26" t="str">
        <f>O66</f>
        <v>ZAGORJE 1</v>
      </c>
      <c r="D92" s="16"/>
      <c r="E92" s="94" t="s">
        <v>4</v>
      </c>
      <c r="F92" s="16"/>
      <c r="G92" s="27" t="str">
        <f>K82</f>
        <v>FENIKS 2</v>
      </c>
      <c r="H92" s="111">
        <f>B92+1</f>
        <v>10</v>
      </c>
      <c r="I92" s="114"/>
      <c r="J92" s="113">
        <f>B25</f>
        <v>9</v>
      </c>
      <c r="K92" s="26" t="str">
        <f>G108</f>
        <v>ZAGORJE 3</v>
      </c>
      <c r="L92" s="16"/>
      <c r="M92" s="94" t="s">
        <v>4</v>
      </c>
      <c r="N92" s="16"/>
      <c r="O92" s="27" t="str">
        <f>C116</f>
        <v>FENIKS 1</v>
      </c>
      <c r="P92" s="111">
        <f>J92+1</f>
        <v>10</v>
      </c>
      <c r="R92" s="127"/>
      <c r="S92" s="127"/>
      <c r="T92" s="127"/>
      <c r="U92" s="128"/>
      <c r="V92" s="127"/>
      <c r="W92" s="127"/>
      <c r="X92" s="127"/>
      <c r="Y92" s="127"/>
      <c r="Z92" s="127"/>
      <c r="AA92" s="127"/>
      <c r="AB92" s="127"/>
      <c r="AC92" s="127"/>
      <c r="AD92" s="127"/>
    </row>
    <row r="93" spans="1:30" ht="13.5">
      <c r="A93" s="126"/>
      <c r="B93" s="113"/>
      <c r="C93" s="20" t="str">
        <f>O67</f>
        <v>Suzana Zupančič</v>
      </c>
      <c r="D93" s="133">
        <v>186</v>
      </c>
      <c r="E93" s="134"/>
      <c r="F93" s="133">
        <v>191</v>
      </c>
      <c r="G93" s="21" t="str">
        <f>K83</f>
        <v>Nataša Kržišnik</v>
      </c>
      <c r="H93" s="111"/>
      <c r="I93" s="114"/>
      <c r="J93" s="113"/>
      <c r="K93" s="20" t="str">
        <f>G109</f>
        <v>Maša Vehovec</v>
      </c>
      <c r="L93" s="133">
        <v>157</v>
      </c>
      <c r="M93" s="134"/>
      <c r="N93" s="133">
        <v>211</v>
      </c>
      <c r="O93" s="21" t="str">
        <f>C117</f>
        <v>Victorija Krivulutskaya</v>
      </c>
      <c r="P93" s="111"/>
      <c r="R93" s="127"/>
      <c r="S93" s="127"/>
      <c r="T93" s="127"/>
      <c r="U93" s="128"/>
      <c r="V93" s="127"/>
      <c r="W93" s="127"/>
      <c r="X93" s="127"/>
      <c r="Y93" s="127"/>
      <c r="Z93" s="127"/>
      <c r="AA93" s="127"/>
      <c r="AB93" s="127"/>
      <c r="AC93" s="127"/>
      <c r="AD93" s="127"/>
    </row>
    <row r="94" spans="1:30" ht="13.5">
      <c r="A94" s="126"/>
      <c r="B94" s="113"/>
      <c r="C94" s="20" t="str">
        <f>O68</f>
        <v>Marija Prah</v>
      </c>
      <c r="D94" s="133">
        <v>231</v>
      </c>
      <c r="E94" s="134"/>
      <c r="F94" s="133">
        <v>153</v>
      </c>
      <c r="G94" s="21" t="str">
        <f>K84</f>
        <v>Vanja Katona</v>
      </c>
      <c r="H94" s="111"/>
      <c r="I94" s="114"/>
      <c r="J94" s="113"/>
      <c r="K94" s="20" t="str">
        <f>G110</f>
        <v>Tjaša Vehovec</v>
      </c>
      <c r="L94" s="133">
        <v>175</v>
      </c>
      <c r="M94" s="134"/>
      <c r="N94" s="133">
        <v>139</v>
      </c>
      <c r="O94" s="21" t="str">
        <f>C118</f>
        <v>Nataša Pirc Musar</v>
      </c>
      <c r="P94" s="111"/>
      <c r="R94" s="127"/>
      <c r="S94" s="127"/>
      <c r="T94" s="127"/>
      <c r="U94" s="128"/>
      <c r="V94" s="127"/>
      <c r="W94" s="127"/>
      <c r="X94" s="127"/>
      <c r="Y94" s="127"/>
      <c r="Z94" s="127"/>
      <c r="AA94" s="127"/>
      <c r="AB94" s="127"/>
      <c r="AC94" s="127"/>
      <c r="AD94" s="127"/>
    </row>
    <row r="95" spans="1:30" ht="13.5">
      <c r="A95" s="126"/>
      <c r="B95" s="109">
        <f>SUM(D93:D94)</f>
        <v>417</v>
      </c>
      <c r="C95" s="28" t="s">
        <v>1</v>
      </c>
      <c r="D95" s="15">
        <f>IF(D94=0,"",B95)</f>
        <v>417</v>
      </c>
      <c r="E95" s="15">
        <f>SUM(F93:F94)</f>
        <v>344</v>
      </c>
      <c r="F95" s="15">
        <f>IF(F94=0,"",E95)</f>
        <v>344</v>
      </c>
      <c r="G95" s="31" t="s">
        <v>1</v>
      </c>
      <c r="H95" s="111"/>
      <c r="I95" s="115"/>
      <c r="J95" s="109">
        <f>SUM(L93:L94)</f>
        <v>332</v>
      </c>
      <c r="K95" s="28" t="s">
        <v>1</v>
      </c>
      <c r="L95" s="15">
        <f>IF(L94=0,"",J95)</f>
        <v>332</v>
      </c>
      <c r="M95" s="15">
        <f>SUM(N93:N94)</f>
        <v>350</v>
      </c>
      <c r="N95" s="15">
        <f>IF(N94=0,"",M95)</f>
        <v>350</v>
      </c>
      <c r="O95" s="31" t="s">
        <v>1</v>
      </c>
      <c r="P95" s="111"/>
      <c r="R95" s="127"/>
      <c r="S95" s="127"/>
      <c r="T95" s="127"/>
      <c r="U95" s="128"/>
      <c r="V95" s="127"/>
      <c r="W95" s="127"/>
      <c r="X95" s="127"/>
      <c r="Y95" s="127"/>
      <c r="Z95" s="127"/>
      <c r="AA95" s="127"/>
      <c r="AB95" s="127"/>
      <c r="AC95" s="127"/>
      <c r="AD95" s="127"/>
    </row>
    <row r="96" spans="1:30" ht="13.5">
      <c r="A96" s="126"/>
      <c r="B96" s="109">
        <f>IF(D95&gt;F95,40,IF(D95=F95,20,0))</f>
        <v>40</v>
      </c>
      <c r="C96" s="28" t="s">
        <v>0</v>
      </c>
      <c r="D96" s="15">
        <f>IF(D94=0,"",B96)</f>
        <v>40</v>
      </c>
      <c r="E96" s="15">
        <f>IF(F95&gt;D95,40,IF(F95=D95,20,0))</f>
        <v>0</v>
      </c>
      <c r="F96" s="15">
        <f>IF(F94=0,"",E96)</f>
        <v>0</v>
      </c>
      <c r="G96" s="31" t="s">
        <v>0</v>
      </c>
      <c r="H96" s="111"/>
      <c r="I96" s="115"/>
      <c r="J96" s="109">
        <f>IF(L95&gt;N95,40,IF(L95=N95,20,0))</f>
        <v>0</v>
      </c>
      <c r="K96" s="28" t="s">
        <v>0</v>
      </c>
      <c r="L96" s="15">
        <f>IF(L94=0,"",J96)</f>
        <v>0</v>
      </c>
      <c r="M96" s="15">
        <f>IF(N95&gt;L95,40,IF(N95=L95,20,0))</f>
        <v>40</v>
      </c>
      <c r="N96" s="15">
        <f>IF(N94=0,"",M96)</f>
        <v>40</v>
      </c>
      <c r="O96" s="31" t="s">
        <v>0</v>
      </c>
      <c r="P96" s="111"/>
      <c r="R96" s="127"/>
      <c r="S96" s="127"/>
      <c r="T96" s="127"/>
      <c r="U96" s="128"/>
      <c r="V96" s="127"/>
      <c r="W96" s="127"/>
      <c r="X96" s="127"/>
      <c r="Y96" s="127"/>
      <c r="Z96" s="127"/>
      <c r="AA96" s="127"/>
      <c r="AB96" s="127"/>
      <c r="AC96" s="127"/>
      <c r="AD96" s="127"/>
    </row>
    <row r="97" spans="1:30" ht="13.5">
      <c r="A97" s="126"/>
      <c r="B97" s="109">
        <f>IF(D95&gt;480,20,IF(D95&gt;440,10,0))</f>
        <v>0</v>
      </c>
      <c r="C97" s="28" t="s">
        <v>2</v>
      </c>
      <c r="D97" s="15">
        <f>IF(D94=0,"",B97)</f>
        <v>0</v>
      </c>
      <c r="E97" s="15">
        <f>IF(F95&gt;480,20,IF(F95&gt;440,10,0))</f>
        <v>0</v>
      </c>
      <c r="F97" s="15">
        <f>IF(F94=0,"",E97)</f>
        <v>0</v>
      </c>
      <c r="G97" s="31" t="s">
        <v>2</v>
      </c>
      <c r="H97" s="111"/>
      <c r="I97" s="115"/>
      <c r="J97" s="109">
        <f>IF(L95&gt;480,20,IF(L95&gt;440,10,0))</f>
        <v>0</v>
      </c>
      <c r="K97" s="28" t="s">
        <v>2</v>
      </c>
      <c r="L97" s="15">
        <f>IF(L94=0,"",J97)</f>
        <v>0</v>
      </c>
      <c r="M97" s="15">
        <f>IF(N95&gt;480,20,IF(N95&gt;440,10,0))</f>
        <v>0</v>
      </c>
      <c r="N97" s="15">
        <f>IF(N94=0,"",M97)</f>
        <v>0</v>
      </c>
      <c r="O97" s="31" t="s">
        <v>2</v>
      </c>
      <c r="P97" s="111"/>
      <c r="R97" s="127"/>
      <c r="S97" s="127"/>
      <c r="T97" s="127"/>
      <c r="U97" s="128"/>
      <c r="V97" s="127"/>
      <c r="W97" s="127"/>
      <c r="X97" s="127"/>
      <c r="Y97" s="127"/>
      <c r="Z97" s="127"/>
      <c r="AA97" s="127"/>
      <c r="AB97" s="127"/>
      <c r="AC97" s="127"/>
      <c r="AD97" s="127"/>
    </row>
    <row r="98" spans="1:30" ht="15" thickBot="1">
      <c r="A98" s="126"/>
      <c r="B98" s="108"/>
      <c r="C98" s="29" t="s">
        <v>3</v>
      </c>
      <c r="D98" s="30">
        <f>IF(D94=0,"",(SUM(D95:D97)))</f>
        <v>457</v>
      </c>
      <c r="E98" s="96"/>
      <c r="F98" s="30">
        <f>IF(F94=0,"",(SUM(F95:F97)))</f>
        <v>344</v>
      </c>
      <c r="G98" s="32" t="s">
        <v>3</v>
      </c>
      <c r="H98" s="111"/>
      <c r="I98" s="115"/>
      <c r="J98" s="108"/>
      <c r="K98" s="29" t="s">
        <v>3</v>
      </c>
      <c r="L98" s="30">
        <f>IF(L94=0,"",(SUM(L95:L97)))</f>
        <v>332</v>
      </c>
      <c r="M98" s="96"/>
      <c r="N98" s="30">
        <f>IF(N94=0,"",(SUM(N95:N97)))</f>
        <v>390</v>
      </c>
      <c r="O98" s="32" t="s">
        <v>3</v>
      </c>
      <c r="P98" s="111"/>
      <c r="R98" s="127"/>
      <c r="S98" s="127"/>
      <c r="T98" s="127"/>
      <c r="U98" s="128"/>
      <c r="V98" s="127"/>
      <c r="W98" s="127"/>
      <c r="X98" s="127"/>
      <c r="Y98" s="127"/>
      <c r="Z98" s="127"/>
      <c r="AA98" s="127"/>
      <c r="AB98" s="127"/>
      <c r="AC98" s="127"/>
      <c r="AD98" s="127"/>
    </row>
    <row r="99" spans="1:30" ht="6" customHeight="1" thickBot="1">
      <c r="A99" s="126"/>
      <c r="B99" s="110"/>
      <c r="C99" s="23"/>
      <c r="D99" s="9"/>
      <c r="E99" s="9"/>
      <c r="F99" s="9"/>
      <c r="G99" s="9"/>
      <c r="H99" s="116"/>
      <c r="I99" s="114"/>
      <c r="J99" s="110"/>
      <c r="K99" s="23"/>
      <c r="L99" s="9"/>
      <c r="M99" s="9"/>
      <c r="N99" s="9"/>
      <c r="O99" s="9"/>
      <c r="P99" s="116"/>
      <c r="R99" s="127"/>
      <c r="S99" s="127"/>
      <c r="T99" s="127"/>
      <c r="U99" s="128"/>
      <c r="V99" s="127"/>
      <c r="W99" s="127"/>
      <c r="X99" s="127"/>
      <c r="Y99" s="127"/>
      <c r="Z99" s="127"/>
      <c r="AA99" s="127"/>
      <c r="AB99" s="127"/>
      <c r="AC99" s="127"/>
      <c r="AD99" s="127"/>
    </row>
    <row r="100" spans="1:30" ht="13.5">
      <c r="A100" s="126"/>
      <c r="B100" s="111">
        <f>H92+1</f>
        <v>11</v>
      </c>
      <c r="C100" s="26" t="str">
        <f>O82</f>
        <v>OLIMPIJA</v>
      </c>
      <c r="D100" s="16"/>
      <c r="E100" s="94" t="s">
        <v>4</v>
      </c>
      <c r="F100" s="16"/>
      <c r="G100" s="27" t="str">
        <f>K58</f>
        <v>ZAGORJE 4</v>
      </c>
      <c r="H100" s="111">
        <f>B100+1</f>
        <v>12</v>
      </c>
      <c r="I100" s="114"/>
      <c r="J100" s="111">
        <f>P92+1</f>
        <v>11</v>
      </c>
      <c r="K100" s="26" t="str">
        <f>G92</f>
        <v>FENIKS 2</v>
      </c>
      <c r="L100" s="16"/>
      <c r="M100" s="94" t="s">
        <v>4</v>
      </c>
      <c r="N100" s="16"/>
      <c r="O100" s="27" t="str">
        <f>C108</f>
        <v>EPIC 1</v>
      </c>
      <c r="P100" s="111">
        <f>J100+1</f>
        <v>12</v>
      </c>
      <c r="R100" s="127"/>
      <c r="S100" s="127"/>
      <c r="T100" s="127"/>
      <c r="U100" s="128"/>
      <c r="V100" s="127"/>
      <c r="W100" s="127"/>
      <c r="X100" s="127"/>
      <c r="Y100" s="127"/>
      <c r="Z100" s="127"/>
      <c r="AA100" s="127"/>
      <c r="AB100" s="127"/>
      <c r="AC100" s="127"/>
      <c r="AD100" s="127"/>
    </row>
    <row r="101" spans="1:30" ht="13.5">
      <c r="A101" s="126"/>
      <c r="B101" s="111"/>
      <c r="C101" s="20" t="str">
        <f>O83</f>
        <v>Tatjana Jamnik</v>
      </c>
      <c r="D101" s="133">
        <v>175</v>
      </c>
      <c r="E101" s="134"/>
      <c r="F101" s="133">
        <v>144</v>
      </c>
      <c r="G101" s="21" t="str">
        <f>K59</f>
        <v>Marjana kanižar</v>
      </c>
      <c r="H101" s="111"/>
      <c r="I101" s="114"/>
      <c r="J101" s="111"/>
      <c r="K101" s="20" t="str">
        <f>G93</f>
        <v>Nataša Kržišnik</v>
      </c>
      <c r="L101" s="133">
        <v>170</v>
      </c>
      <c r="M101" s="134"/>
      <c r="N101" s="133">
        <v>165</v>
      </c>
      <c r="O101" s="21" t="str">
        <f>C109</f>
        <v>Ljuba Ceglar</v>
      </c>
      <c r="P101" s="111"/>
      <c r="R101" s="127"/>
      <c r="S101" s="127"/>
      <c r="T101" s="127"/>
      <c r="U101" s="128"/>
      <c r="V101" s="127"/>
      <c r="W101" s="127"/>
      <c r="X101" s="127"/>
      <c r="Y101" s="127"/>
      <c r="Z101" s="127"/>
      <c r="AA101" s="127"/>
      <c r="AB101" s="127"/>
      <c r="AC101" s="127"/>
      <c r="AD101" s="127"/>
    </row>
    <row r="102" spans="1:30" ht="13.5">
      <c r="A102" s="126"/>
      <c r="B102" s="111"/>
      <c r="C102" s="20" t="str">
        <f>O84</f>
        <v>Anica Knavs</v>
      </c>
      <c r="D102" s="133">
        <v>146</v>
      </c>
      <c r="E102" s="134"/>
      <c r="F102" s="133">
        <v>198</v>
      </c>
      <c r="G102" s="21" t="str">
        <f>K60</f>
        <v>Lidija Zaletel</v>
      </c>
      <c r="H102" s="111"/>
      <c r="I102" s="114"/>
      <c r="J102" s="111"/>
      <c r="K102" s="20" t="str">
        <f>G94</f>
        <v>Vanja Katona</v>
      </c>
      <c r="L102" s="133">
        <v>166</v>
      </c>
      <c r="M102" s="134"/>
      <c r="N102" s="133">
        <v>180</v>
      </c>
      <c r="O102" s="21" t="str">
        <f>C110</f>
        <v>Jožica Može</v>
      </c>
      <c r="P102" s="111"/>
      <c r="R102" s="127"/>
      <c r="S102" s="127"/>
      <c r="T102" s="127"/>
      <c r="U102" s="128"/>
      <c r="V102" s="127"/>
      <c r="W102" s="127"/>
      <c r="X102" s="127"/>
      <c r="Y102" s="127"/>
      <c r="Z102" s="127"/>
      <c r="AA102" s="127"/>
      <c r="AB102" s="127"/>
      <c r="AC102" s="127"/>
      <c r="AD102" s="127"/>
    </row>
    <row r="103" spans="1:30" ht="13.5">
      <c r="A103" s="126"/>
      <c r="B103" s="109">
        <f>SUM(D101:D102)</f>
        <v>321</v>
      </c>
      <c r="C103" s="28" t="s">
        <v>1</v>
      </c>
      <c r="D103" s="15">
        <f>IF(D102=0,"",B103)</f>
        <v>321</v>
      </c>
      <c r="E103" s="15">
        <f>SUM(F101:F102)</f>
        <v>342</v>
      </c>
      <c r="F103" s="15">
        <f>IF(F102=0,"",E103)</f>
        <v>342</v>
      </c>
      <c r="G103" s="31" t="s">
        <v>1</v>
      </c>
      <c r="H103" s="111"/>
      <c r="I103" s="115"/>
      <c r="J103" s="109">
        <f>SUM(L101:L102)</f>
        <v>336</v>
      </c>
      <c r="K103" s="28" t="s">
        <v>1</v>
      </c>
      <c r="L103" s="15">
        <f>IF(L102=0,"",J103)</f>
        <v>336</v>
      </c>
      <c r="M103" s="15">
        <f>SUM(N101:N102)</f>
        <v>345</v>
      </c>
      <c r="N103" s="15">
        <f>IF(N102=0,"",M103)</f>
        <v>345</v>
      </c>
      <c r="O103" s="31" t="s">
        <v>1</v>
      </c>
      <c r="P103" s="111"/>
      <c r="R103" s="127"/>
      <c r="S103" s="127"/>
      <c r="T103" s="127"/>
      <c r="U103" s="128"/>
      <c r="V103" s="127"/>
      <c r="W103" s="127"/>
      <c r="X103" s="127"/>
      <c r="Y103" s="127"/>
      <c r="Z103" s="127"/>
      <c r="AA103" s="127"/>
      <c r="AB103" s="127"/>
      <c r="AC103" s="127"/>
      <c r="AD103" s="127"/>
    </row>
    <row r="104" spans="1:30" ht="13.5">
      <c r="A104" s="126"/>
      <c r="B104" s="109">
        <f>IF(D103&gt;F103,40,IF(D103=F103,20,0))</f>
        <v>0</v>
      </c>
      <c r="C104" s="28" t="s">
        <v>0</v>
      </c>
      <c r="D104" s="15">
        <f>IF(D102=0,"",B104)</f>
        <v>0</v>
      </c>
      <c r="E104" s="15">
        <f>IF(F103&gt;D103,40,IF(F103=D103,20,0))</f>
        <v>40</v>
      </c>
      <c r="F104" s="15">
        <f>IF(F102=0,"",E104)</f>
        <v>40</v>
      </c>
      <c r="G104" s="31" t="s">
        <v>0</v>
      </c>
      <c r="H104" s="111"/>
      <c r="I104" s="115"/>
      <c r="J104" s="109">
        <f>IF(L103&gt;N103,40,IF(L103=N103,20,0))</f>
        <v>0</v>
      </c>
      <c r="K104" s="28" t="s">
        <v>0</v>
      </c>
      <c r="L104" s="15">
        <f>IF(L102=0,"",J104)</f>
        <v>0</v>
      </c>
      <c r="M104" s="15">
        <f>IF(N103&gt;L103,40,IF(N103=L103,20,0))</f>
        <v>40</v>
      </c>
      <c r="N104" s="15">
        <f>IF(N102=0,"",M104)</f>
        <v>40</v>
      </c>
      <c r="O104" s="31" t="s">
        <v>0</v>
      </c>
      <c r="P104" s="111"/>
      <c r="R104" s="127"/>
      <c r="S104" s="127"/>
      <c r="T104" s="127"/>
      <c r="U104" s="128"/>
      <c r="V104" s="127"/>
      <c r="W104" s="127"/>
      <c r="X104" s="127"/>
      <c r="Y104" s="127"/>
      <c r="Z104" s="127"/>
      <c r="AA104" s="127"/>
      <c r="AB104" s="127"/>
      <c r="AC104" s="127"/>
      <c r="AD104" s="127"/>
    </row>
    <row r="105" spans="1:30" ht="13.5">
      <c r="A105" s="126"/>
      <c r="B105" s="109">
        <f>IF(D103&gt;480,20,IF(D103&gt;440,10,0))</f>
        <v>0</v>
      </c>
      <c r="C105" s="28" t="s">
        <v>2</v>
      </c>
      <c r="D105" s="15">
        <f>IF(D102=0,"",B105)</f>
        <v>0</v>
      </c>
      <c r="E105" s="15">
        <f>IF(F103&gt;480,20,IF(F103&gt;440,10,0))</f>
        <v>0</v>
      </c>
      <c r="F105" s="15">
        <f>IF(F102=0,"",E105)</f>
        <v>0</v>
      </c>
      <c r="G105" s="31" t="s">
        <v>2</v>
      </c>
      <c r="H105" s="111"/>
      <c r="I105" s="115"/>
      <c r="J105" s="109">
        <f>IF(L103&gt;480,20,IF(L103&gt;440,10,0))</f>
        <v>0</v>
      </c>
      <c r="K105" s="28" t="s">
        <v>2</v>
      </c>
      <c r="L105" s="15">
        <f>IF(L102=0,"",J105)</f>
        <v>0</v>
      </c>
      <c r="M105" s="15">
        <f>IF(N103&gt;480,20,IF(N103&gt;440,10,0))</f>
        <v>0</v>
      </c>
      <c r="N105" s="15">
        <f>IF(N102=0,"",M105)</f>
        <v>0</v>
      </c>
      <c r="O105" s="31" t="s">
        <v>2</v>
      </c>
      <c r="P105" s="111"/>
      <c r="R105" s="127"/>
      <c r="S105" s="127"/>
      <c r="T105" s="127"/>
      <c r="U105" s="128"/>
      <c r="V105" s="127"/>
      <c r="W105" s="127"/>
      <c r="X105" s="127"/>
      <c r="Y105" s="127"/>
      <c r="Z105" s="127"/>
      <c r="AA105" s="127"/>
      <c r="AB105" s="127"/>
      <c r="AC105" s="127"/>
      <c r="AD105" s="127"/>
    </row>
    <row r="106" spans="1:30" ht="15" thickBot="1">
      <c r="A106" s="126"/>
      <c r="B106" s="108"/>
      <c r="C106" s="29" t="s">
        <v>3</v>
      </c>
      <c r="D106" s="30">
        <f>IF(D102=0,"",(SUM(D103:D105)))</f>
        <v>321</v>
      </c>
      <c r="E106" s="96"/>
      <c r="F106" s="30">
        <f>IF(F102=0,"",(SUM(F103:F105)))</f>
        <v>382</v>
      </c>
      <c r="G106" s="32" t="s">
        <v>3</v>
      </c>
      <c r="H106" s="111"/>
      <c r="I106" s="115"/>
      <c r="J106" s="108"/>
      <c r="K106" s="29" t="s">
        <v>3</v>
      </c>
      <c r="L106" s="30">
        <f>IF(L102=0,"",(SUM(L103:L105)))</f>
        <v>336</v>
      </c>
      <c r="M106" s="96"/>
      <c r="N106" s="30">
        <f>IF(N102=0,"",(SUM(N103:N105)))</f>
        <v>385</v>
      </c>
      <c r="O106" s="32" t="s">
        <v>3</v>
      </c>
      <c r="P106" s="111"/>
      <c r="R106" s="127"/>
      <c r="S106" s="127"/>
      <c r="T106" s="127"/>
      <c r="U106" s="128"/>
      <c r="V106" s="127"/>
      <c r="W106" s="127"/>
      <c r="X106" s="127"/>
      <c r="Y106" s="127"/>
      <c r="Z106" s="127"/>
      <c r="AA106" s="127"/>
      <c r="AB106" s="127"/>
      <c r="AC106" s="127"/>
      <c r="AD106" s="127"/>
    </row>
    <row r="107" spans="1:30" ht="6" customHeight="1" thickBot="1">
      <c r="A107" s="126"/>
      <c r="B107" s="110"/>
      <c r="C107" s="9"/>
      <c r="D107" s="9"/>
      <c r="E107" s="9"/>
      <c r="F107" s="9"/>
      <c r="G107" s="9"/>
      <c r="H107" s="116"/>
      <c r="I107" s="117"/>
      <c r="J107" s="110"/>
      <c r="K107" s="9"/>
      <c r="L107" s="9"/>
      <c r="M107" s="9"/>
      <c r="N107" s="9"/>
      <c r="O107" s="9"/>
      <c r="P107" s="116"/>
      <c r="R107" s="127"/>
      <c r="S107" s="127"/>
      <c r="T107" s="127"/>
      <c r="U107" s="128"/>
      <c r="V107" s="127"/>
      <c r="W107" s="127"/>
      <c r="X107" s="127"/>
      <c r="Y107" s="127"/>
      <c r="Z107" s="127"/>
      <c r="AA107" s="127"/>
      <c r="AB107" s="127"/>
      <c r="AC107" s="127"/>
      <c r="AD107" s="127"/>
    </row>
    <row r="108" spans="1:30" ht="13.5">
      <c r="A108" s="126"/>
      <c r="B108" s="111">
        <f>H100+1</f>
        <v>13</v>
      </c>
      <c r="C108" s="26" t="str">
        <f>O74</f>
        <v>EPIC 1</v>
      </c>
      <c r="D108" s="16"/>
      <c r="E108" s="94" t="s">
        <v>4</v>
      </c>
      <c r="F108" s="16"/>
      <c r="G108" s="27" t="str">
        <f>K66</f>
        <v>ZAGORJE 3</v>
      </c>
      <c r="H108" s="111">
        <f>B108+1</f>
        <v>14</v>
      </c>
      <c r="I108" s="117"/>
      <c r="J108" s="111">
        <f>P100+1</f>
        <v>13</v>
      </c>
      <c r="K108" s="26" t="str">
        <f>C100</f>
        <v>OLIMPIJA</v>
      </c>
      <c r="L108" s="16"/>
      <c r="M108" s="94" t="s">
        <v>4</v>
      </c>
      <c r="N108" s="16"/>
      <c r="O108" s="27" t="str">
        <f>G116</f>
        <v>EPIC 2</v>
      </c>
      <c r="P108" s="111">
        <f>J108+1</f>
        <v>14</v>
      </c>
      <c r="R108" s="127"/>
      <c r="S108" s="127"/>
      <c r="T108" s="127"/>
      <c r="U108" s="128"/>
      <c r="V108" s="127"/>
      <c r="W108" s="127"/>
      <c r="X108" s="127"/>
      <c r="Y108" s="127"/>
      <c r="Z108" s="127"/>
      <c r="AA108" s="127"/>
      <c r="AB108" s="127"/>
      <c r="AC108" s="127"/>
      <c r="AD108" s="127"/>
    </row>
    <row r="109" spans="1:30" ht="13.5">
      <c r="A109" s="126"/>
      <c r="B109" s="111"/>
      <c r="C109" s="20" t="str">
        <f>O75</f>
        <v>Ljuba Ceglar</v>
      </c>
      <c r="D109" s="133">
        <v>161</v>
      </c>
      <c r="E109" s="134"/>
      <c r="F109" s="133">
        <v>195</v>
      </c>
      <c r="G109" s="21" t="str">
        <f>K67</f>
        <v>Maša Vehovec</v>
      </c>
      <c r="H109" s="111"/>
      <c r="I109" s="117"/>
      <c r="J109" s="111"/>
      <c r="K109" s="20" t="str">
        <f>C101</f>
        <v>Tatjana Jamnik</v>
      </c>
      <c r="L109" s="133">
        <v>164</v>
      </c>
      <c r="M109" s="134"/>
      <c r="N109" s="133">
        <v>160</v>
      </c>
      <c r="O109" s="21" t="str">
        <f>G117</f>
        <v>Simona kogovšek</v>
      </c>
      <c r="P109" s="111"/>
      <c r="R109" s="127"/>
      <c r="S109" s="127"/>
      <c r="T109" s="127"/>
      <c r="U109" s="128"/>
      <c r="V109" s="127"/>
      <c r="W109" s="127"/>
      <c r="X109" s="127"/>
      <c r="Y109" s="127"/>
      <c r="Z109" s="127"/>
      <c r="AA109" s="127"/>
      <c r="AB109" s="127"/>
      <c r="AC109" s="127"/>
      <c r="AD109" s="127"/>
    </row>
    <row r="110" spans="1:30" ht="13.5">
      <c r="A110" s="126"/>
      <c r="B110" s="111"/>
      <c r="C110" s="20" t="str">
        <f>O76</f>
        <v>Jožica Može</v>
      </c>
      <c r="D110" s="133">
        <v>204</v>
      </c>
      <c r="E110" s="134"/>
      <c r="F110" s="133">
        <v>159</v>
      </c>
      <c r="G110" s="21" t="str">
        <f>K68</f>
        <v>Tjaša Vehovec</v>
      </c>
      <c r="H110" s="111"/>
      <c r="I110" s="117"/>
      <c r="J110" s="111"/>
      <c r="K110" s="20" t="str">
        <f>C102</f>
        <v>Anica Knavs</v>
      </c>
      <c r="L110" s="133">
        <v>166</v>
      </c>
      <c r="M110" s="134"/>
      <c r="N110" s="133">
        <v>157</v>
      </c>
      <c r="O110" s="21" t="str">
        <f>G118</f>
        <v>Nada Kordež</v>
      </c>
      <c r="P110" s="111"/>
      <c r="R110" s="127"/>
      <c r="S110" s="127"/>
      <c r="T110" s="127"/>
      <c r="U110" s="128"/>
      <c r="V110" s="127"/>
      <c r="W110" s="127"/>
      <c r="X110" s="127"/>
      <c r="Y110" s="127"/>
      <c r="Z110" s="127"/>
      <c r="AA110" s="127"/>
      <c r="AB110" s="127"/>
      <c r="AC110" s="127"/>
      <c r="AD110" s="127"/>
    </row>
    <row r="111" spans="1:30" ht="13.5">
      <c r="A111" s="126"/>
      <c r="B111" s="109">
        <f>SUM(D109:D110)</f>
        <v>365</v>
      </c>
      <c r="C111" s="28" t="s">
        <v>1</v>
      </c>
      <c r="D111" s="15">
        <f>IF(D110=0,"",B111)</f>
        <v>365</v>
      </c>
      <c r="E111" s="15">
        <f>SUM(F109:F110)</f>
        <v>354</v>
      </c>
      <c r="F111" s="15">
        <f>IF(F110=0,"",E111)</f>
        <v>354</v>
      </c>
      <c r="G111" s="31" t="s">
        <v>1</v>
      </c>
      <c r="H111" s="111"/>
      <c r="I111" s="117"/>
      <c r="J111" s="109">
        <f>SUM(L109:L110)</f>
        <v>330</v>
      </c>
      <c r="K111" s="28" t="s">
        <v>1</v>
      </c>
      <c r="L111" s="15">
        <f>IF(L110=0,"",J111)</f>
        <v>330</v>
      </c>
      <c r="M111" s="15">
        <f>SUM(N109:N110)</f>
        <v>317</v>
      </c>
      <c r="N111" s="15">
        <f>IF(N110=0,"",M111)</f>
        <v>317</v>
      </c>
      <c r="O111" s="31" t="s">
        <v>1</v>
      </c>
      <c r="P111" s="111"/>
      <c r="R111" s="127"/>
      <c r="S111" s="127"/>
      <c r="T111" s="127"/>
      <c r="U111" s="128"/>
      <c r="V111" s="127"/>
      <c r="W111" s="127"/>
      <c r="X111" s="127"/>
      <c r="Y111" s="127"/>
      <c r="Z111" s="127"/>
      <c r="AA111" s="127"/>
      <c r="AB111" s="127"/>
      <c r="AC111" s="127"/>
      <c r="AD111" s="127"/>
    </row>
    <row r="112" spans="1:30" ht="13.5">
      <c r="A112" s="126"/>
      <c r="B112" s="109">
        <f>IF(D111&gt;F111,40,IF(D111=F111,20,0))</f>
        <v>40</v>
      </c>
      <c r="C112" s="28" t="s">
        <v>0</v>
      </c>
      <c r="D112" s="15">
        <f>IF(D110=0,"",B112)</f>
        <v>40</v>
      </c>
      <c r="E112" s="15">
        <f>IF(F111&gt;D111,40,IF(F111=D111,20,0))</f>
        <v>0</v>
      </c>
      <c r="F112" s="15">
        <f>IF(F110=0,"",E112)</f>
        <v>0</v>
      </c>
      <c r="G112" s="31" t="s">
        <v>0</v>
      </c>
      <c r="H112" s="111"/>
      <c r="I112" s="117"/>
      <c r="J112" s="109">
        <f>IF(L111&gt;N111,40,IF(L111=N111,20,0))</f>
        <v>40</v>
      </c>
      <c r="K112" s="28" t="s">
        <v>0</v>
      </c>
      <c r="L112" s="15">
        <f>IF(L110=0,"",J112)</f>
        <v>40</v>
      </c>
      <c r="M112" s="15">
        <f>IF(N111&gt;L111,40,IF(N111=L111,20,0))</f>
        <v>0</v>
      </c>
      <c r="N112" s="15">
        <f>IF(N110=0,"",M112)</f>
        <v>0</v>
      </c>
      <c r="O112" s="31" t="s">
        <v>0</v>
      </c>
      <c r="P112" s="111"/>
      <c r="R112" s="127"/>
      <c r="S112" s="127"/>
      <c r="T112" s="127"/>
      <c r="U112" s="128"/>
      <c r="V112" s="127"/>
      <c r="W112" s="127"/>
      <c r="X112" s="127"/>
      <c r="Y112" s="127"/>
      <c r="Z112" s="127"/>
      <c r="AA112" s="127"/>
      <c r="AB112" s="127"/>
      <c r="AC112" s="127"/>
      <c r="AD112" s="127"/>
    </row>
    <row r="113" spans="1:30" ht="13.5">
      <c r="A113" s="126"/>
      <c r="B113" s="109">
        <f>IF(D111&gt;480,20,IF(D111&gt;440,10,0))</f>
        <v>0</v>
      </c>
      <c r="C113" s="28" t="s">
        <v>2</v>
      </c>
      <c r="D113" s="15">
        <f>IF(D110=0,"",B113)</f>
        <v>0</v>
      </c>
      <c r="E113" s="15">
        <f>IF(F111&gt;480,20,IF(F111&gt;440,10,0))</f>
        <v>0</v>
      </c>
      <c r="F113" s="15">
        <f>IF(F110=0,"",E113)</f>
        <v>0</v>
      </c>
      <c r="G113" s="31" t="s">
        <v>2</v>
      </c>
      <c r="H113" s="111"/>
      <c r="I113" s="117"/>
      <c r="J113" s="109">
        <f>IF(L111&gt;480,20,IF(L111&gt;440,10,0))</f>
        <v>0</v>
      </c>
      <c r="K113" s="28" t="s">
        <v>2</v>
      </c>
      <c r="L113" s="15">
        <f>IF(L110=0,"",J113)</f>
        <v>0</v>
      </c>
      <c r="M113" s="15">
        <f>IF(N111&gt;480,20,IF(N111&gt;440,10,0))</f>
        <v>0</v>
      </c>
      <c r="N113" s="15">
        <f>IF(N110=0,"",M113)</f>
        <v>0</v>
      </c>
      <c r="O113" s="31" t="s">
        <v>2</v>
      </c>
      <c r="P113" s="111"/>
      <c r="R113" s="127"/>
      <c r="S113" s="127"/>
      <c r="T113" s="127"/>
      <c r="U113" s="128"/>
      <c r="V113" s="127"/>
      <c r="W113" s="127"/>
      <c r="X113" s="127"/>
      <c r="Y113" s="127"/>
      <c r="Z113" s="127"/>
      <c r="AA113" s="127"/>
      <c r="AB113" s="127"/>
      <c r="AC113" s="127"/>
      <c r="AD113" s="127"/>
    </row>
    <row r="114" spans="1:30" ht="15" thickBot="1">
      <c r="A114" s="126"/>
      <c r="B114" s="108"/>
      <c r="C114" s="29" t="s">
        <v>3</v>
      </c>
      <c r="D114" s="30">
        <f>IF(D110=0,"",(SUM(D111:D113)))</f>
        <v>405</v>
      </c>
      <c r="E114" s="96"/>
      <c r="F114" s="30">
        <f>IF(F110=0,"",(SUM(F111:F113)))</f>
        <v>354</v>
      </c>
      <c r="G114" s="32" t="s">
        <v>3</v>
      </c>
      <c r="H114" s="111"/>
      <c r="I114" s="117"/>
      <c r="J114" s="108"/>
      <c r="K114" s="29" t="s">
        <v>3</v>
      </c>
      <c r="L114" s="30">
        <f>IF(L110=0,"",(SUM(L111:L113)))</f>
        <v>370</v>
      </c>
      <c r="M114" s="96"/>
      <c r="N114" s="30">
        <f>IF(N110=0,"",(SUM(N111:N113)))</f>
        <v>317</v>
      </c>
      <c r="O114" s="32" t="s">
        <v>3</v>
      </c>
      <c r="P114" s="111"/>
      <c r="R114" s="127"/>
      <c r="S114" s="127"/>
      <c r="T114" s="127"/>
      <c r="U114" s="128"/>
      <c r="V114" s="127"/>
      <c r="W114" s="127"/>
      <c r="X114" s="127"/>
      <c r="Y114" s="127"/>
      <c r="Z114" s="127"/>
      <c r="AA114" s="127"/>
      <c r="AB114" s="127"/>
      <c r="AC114" s="127"/>
      <c r="AD114" s="127"/>
    </row>
    <row r="115" spans="1:30" ht="6" customHeight="1" thickBot="1">
      <c r="A115" s="126"/>
      <c r="B115" s="110"/>
      <c r="C115" s="9"/>
      <c r="D115" s="9"/>
      <c r="E115" s="9"/>
      <c r="F115" s="9"/>
      <c r="G115" s="9"/>
      <c r="H115" s="116"/>
      <c r="I115" s="117"/>
      <c r="J115" s="110"/>
      <c r="K115" s="9"/>
      <c r="L115" s="9"/>
      <c r="M115" s="9"/>
      <c r="N115" s="9"/>
      <c r="O115" s="9"/>
      <c r="P115" s="116"/>
      <c r="R115" s="127"/>
      <c r="S115" s="127"/>
      <c r="T115" s="127"/>
      <c r="U115" s="128"/>
      <c r="V115" s="127"/>
      <c r="W115" s="127"/>
      <c r="X115" s="127"/>
      <c r="Y115" s="127"/>
      <c r="Z115" s="127"/>
      <c r="AA115" s="127"/>
      <c r="AB115" s="127"/>
      <c r="AC115" s="127"/>
      <c r="AD115" s="127"/>
    </row>
    <row r="116" spans="1:30" ht="13.5">
      <c r="A116" s="126"/>
      <c r="B116" s="111">
        <f>H108+1</f>
        <v>15</v>
      </c>
      <c r="C116" s="26" t="str">
        <f>K74</f>
        <v>FENIKS 1</v>
      </c>
      <c r="D116" s="16"/>
      <c r="E116" s="94" t="s">
        <v>4</v>
      </c>
      <c r="F116" s="16"/>
      <c r="G116" s="27" t="str">
        <f>O58</f>
        <v>EPIC 2</v>
      </c>
      <c r="H116" s="111">
        <f>B116+1</f>
        <v>16</v>
      </c>
      <c r="I116" s="117"/>
      <c r="J116" s="111">
        <f>P108+1</f>
        <v>15</v>
      </c>
      <c r="K116" s="26" t="str">
        <f>G100</f>
        <v>ZAGORJE 4</v>
      </c>
      <c r="L116" s="16"/>
      <c r="M116" s="94" t="s">
        <v>4</v>
      </c>
      <c r="N116" s="16"/>
      <c r="O116" s="27" t="str">
        <f>C92</f>
        <v>ZAGORJE 1</v>
      </c>
      <c r="P116" s="111">
        <f>J116+1</f>
        <v>16</v>
      </c>
      <c r="R116" s="127"/>
      <c r="S116" s="127"/>
      <c r="T116" s="127"/>
      <c r="U116" s="128"/>
      <c r="V116" s="127"/>
      <c r="W116" s="127"/>
      <c r="X116" s="127"/>
      <c r="Y116" s="127"/>
      <c r="Z116" s="127"/>
      <c r="AA116" s="127"/>
      <c r="AB116" s="127"/>
      <c r="AC116" s="127"/>
      <c r="AD116" s="127"/>
    </row>
    <row r="117" spans="1:30" ht="13.5">
      <c r="A117" s="126"/>
      <c r="B117" s="111"/>
      <c r="C117" s="20" t="str">
        <f>K75</f>
        <v>Victorija Krivulutskaya</v>
      </c>
      <c r="D117" s="133">
        <v>228</v>
      </c>
      <c r="E117" s="134"/>
      <c r="F117" s="133">
        <v>147</v>
      </c>
      <c r="G117" s="21" t="str">
        <f>O59</f>
        <v>Simona kogovšek</v>
      </c>
      <c r="H117" s="111"/>
      <c r="I117" s="117"/>
      <c r="J117" s="111"/>
      <c r="K117" s="20" t="str">
        <f>G101</f>
        <v>Marjana kanižar</v>
      </c>
      <c r="L117" s="133">
        <v>168</v>
      </c>
      <c r="M117" s="134"/>
      <c r="N117" s="133">
        <v>149</v>
      </c>
      <c r="O117" s="21" t="str">
        <f>C93</f>
        <v>Suzana Zupančič</v>
      </c>
      <c r="P117" s="111"/>
      <c r="R117" s="127"/>
      <c r="S117" s="127"/>
      <c r="T117" s="127"/>
      <c r="U117" s="128"/>
      <c r="V117" s="127"/>
      <c r="W117" s="127"/>
      <c r="X117" s="127"/>
      <c r="Y117" s="127"/>
      <c r="Z117" s="127"/>
      <c r="AA117" s="127"/>
      <c r="AB117" s="127"/>
      <c r="AC117" s="127"/>
      <c r="AD117" s="127"/>
    </row>
    <row r="118" spans="1:30" ht="13.5">
      <c r="A118" s="126"/>
      <c r="B118" s="111"/>
      <c r="C118" s="20" t="str">
        <f>K76</f>
        <v>Nataša Pirc Musar</v>
      </c>
      <c r="D118" s="133">
        <v>219</v>
      </c>
      <c r="E118" s="134"/>
      <c r="F118" s="133">
        <v>103</v>
      </c>
      <c r="G118" s="21" t="str">
        <f>O60</f>
        <v>Nada Kordež</v>
      </c>
      <c r="H118" s="111"/>
      <c r="I118" s="117"/>
      <c r="J118" s="111"/>
      <c r="K118" s="20" t="str">
        <f>G102</f>
        <v>Lidija Zaletel</v>
      </c>
      <c r="L118" s="133">
        <v>169</v>
      </c>
      <c r="M118" s="134"/>
      <c r="N118" s="133">
        <v>165</v>
      </c>
      <c r="O118" s="21" t="str">
        <f>C94</f>
        <v>Marija Prah</v>
      </c>
      <c r="P118" s="111"/>
      <c r="R118" s="127"/>
      <c r="S118" s="127"/>
      <c r="T118" s="127"/>
      <c r="U118" s="128"/>
      <c r="V118" s="127"/>
      <c r="W118" s="127"/>
      <c r="X118" s="127"/>
      <c r="Y118" s="127"/>
      <c r="Z118" s="127"/>
      <c r="AA118" s="127"/>
      <c r="AB118" s="127"/>
      <c r="AC118" s="127"/>
      <c r="AD118" s="127"/>
    </row>
    <row r="119" spans="1:30" ht="13.5">
      <c r="A119" s="126"/>
      <c r="B119" s="109">
        <f>SUM(D117:D118)</f>
        <v>447</v>
      </c>
      <c r="C119" s="28" t="s">
        <v>1</v>
      </c>
      <c r="D119" s="15">
        <f>IF(D118=0,"",B119)</f>
        <v>447</v>
      </c>
      <c r="E119" s="15">
        <f>SUM(F117:F118)</f>
        <v>250</v>
      </c>
      <c r="F119" s="15">
        <f>IF(F118=0,"",E119)</f>
        <v>250</v>
      </c>
      <c r="G119" s="31" t="s">
        <v>1</v>
      </c>
      <c r="H119" s="111"/>
      <c r="I119" s="117"/>
      <c r="J119" s="109">
        <f>SUM(L117:L118)</f>
        <v>337</v>
      </c>
      <c r="K119" s="28" t="s">
        <v>1</v>
      </c>
      <c r="L119" s="15">
        <f>IF(L118=0,"",J119)</f>
        <v>337</v>
      </c>
      <c r="M119" s="15">
        <f>SUM(N117:N118)</f>
        <v>314</v>
      </c>
      <c r="N119" s="15">
        <f>IF(N118=0,"",M119)</f>
        <v>314</v>
      </c>
      <c r="O119" s="31" t="s">
        <v>1</v>
      </c>
      <c r="P119" s="111"/>
      <c r="R119" s="127"/>
      <c r="S119" s="127"/>
      <c r="T119" s="127"/>
      <c r="U119" s="128"/>
      <c r="V119" s="127"/>
      <c r="W119" s="127"/>
      <c r="X119" s="127"/>
      <c r="Y119" s="127"/>
      <c r="Z119" s="127"/>
      <c r="AA119" s="127"/>
      <c r="AB119" s="127"/>
      <c r="AC119" s="127"/>
      <c r="AD119" s="127"/>
    </row>
    <row r="120" spans="1:30" ht="13.5">
      <c r="A120" s="126"/>
      <c r="B120" s="109">
        <f>IF(D119&gt;F119,40,IF(D119=F119,20,0))</f>
        <v>40</v>
      </c>
      <c r="C120" s="28" t="s">
        <v>0</v>
      </c>
      <c r="D120" s="15">
        <f>IF(D118=0,"",B120)</f>
        <v>40</v>
      </c>
      <c r="E120" s="15">
        <f>IF(F119&gt;D119,40,IF(F119=D119,20,0))</f>
        <v>0</v>
      </c>
      <c r="F120" s="15">
        <f>IF(F118=0,"",E120)</f>
        <v>0</v>
      </c>
      <c r="G120" s="31" t="s">
        <v>0</v>
      </c>
      <c r="H120" s="111"/>
      <c r="I120" s="117"/>
      <c r="J120" s="109">
        <f>IF(L119&gt;N119,40,IF(L119=N119,20,0))</f>
        <v>40</v>
      </c>
      <c r="K120" s="28" t="s">
        <v>0</v>
      </c>
      <c r="L120" s="15">
        <f>IF(L118=0,"",J120)</f>
        <v>40</v>
      </c>
      <c r="M120" s="15">
        <f>IF(N119&gt;L119,40,IF(N119=L119,20,0))</f>
        <v>0</v>
      </c>
      <c r="N120" s="15">
        <f>IF(N118=0,"",M120)</f>
        <v>0</v>
      </c>
      <c r="O120" s="31" t="s">
        <v>0</v>
      </c>
      <c r="P120" s="111"/>
      <c r="R120" s="127"/>
      <c r="S120" s="127"/>
      <c r="T120" s="127"/>
      <c r="U120" s="128"/>
      <c r="V120" s="127"/>
      <c r="W120" s="127"/>
      <c r="X120" s="127"/>
      <c r="Y120" s="127"/>
      <c r="Z120" s="127"/>
      <c r="AA120" s="127"/>
      <c r="AB120" s="127"/>
      <c r="AC120" s="127"/>
      <c r="AD120" s="127"/>
    </row>
    <row r="121" spans="1:30" ht="13.5">
      <c r="A121" s="126"/>
      <c r="B121" s="109">
        <f>IF(D119&gt;480,20,IF(D119&gt;440,10,0))</f>
        <v>10</v>
      </c>
      <c r="C121" s="28" t="s">
        <v>2</v>
      </c>
      <c r="D121" s="15">
        <f>IF(D118=0,"",B121)</f>
        <v>10</v>
      </c>
      <c r="E121" s="15">
        <f>IF(F119&gt;480,20,IF(F119&gt;440,10,0))</f>
        <v>0</v>
      </c>
      <c r="F121" s="15">
        <f>IF(F118=0,"",E121)</f>
        <v>0</v>
      </c>
      <c r="G121" s="31" t="s">
        <v>2</v>
      </c>
      <c r="H121" s="111"/>
      <c r="I121" s="117"/>
      <c r="J121" s="109">
        <f>IF(L119&gt;480,20,IF(L119&gt;440,10,0))</f>
        <v>0</v>
      </c>
      <c r="K121" s="28" t="s">
        <v>2</v>
      </c>
      <c r="L121" s="15">
        <f>IF(L118=0,"",J121)</f>
        <v>0</v>
      </c>
      <c r="M121" s="15">
        <f>IF(N119&gt;480,20,IF(N119&gt;440,10,0))</f>
        <v>0</v>
      </c>
      <c r="N121" s="15">
        <f>IF(N118=0,"",M121)</f>
        <v>0</v>
      </c>
      <c r="O121" s="31" t="s">
        <v>2</v>
      </c>
      <c r="P121" s="111"/>
      <c r="R121" s="127"/>
      <c r="S121" s="127"/>
      <c r="T121" s="127"/>
      <c r="U121" s="128"/>
      <c r="V121" s="127"/>
      <c r="W121" s="127"/>
      <c r="X121" s="127"/>
      <c r="Y121" s="127"/>
      <c r="Z121" s="127"/>
      <c r="AA121" s="127"/>
      <c r="AB121" s="127"/>
      <c r="AC121" s="127"/>
      <c r="AD121" s="127"/>
    </row>
    <row r="122" spans="1:30" ht="15" thickBot="1">
      <c r="A122" s="126"/>
      <c r="B122" s="108"/>
      <c r="C122" s="29" t="s">
        <v>3</v>
      </c>
      <c r="D122" s="30">
        <f>IF(D118=0,"",(SUM(D119:D121)))</f>
        <v>497</v>
      </c>
      <c r="E122" s="96"/>
      <c r="F122" s="30">
        <f>IF(F118=0,"",(SUM(F119:F121)))</f>
        <v>250</v>
      </c>
      <c r="G122" s="32" t="s">
        <v>3</v>
      </c>
      <c r="H122" s="118"/>
      <c r="I122" s="117"/>
      <c r="J122" s="108"/>
      <c r="K122" s="29" t="s">
        <v>3</v>
      </c>
      <c r="L122" s="30">
        <f>IF(L118=0,"",(SUM(L119:L121)))</f>
        <v>377</v>
      </c>
      <c r="M122" s="96"/>
      <c r="N122" s="30">
        <f>IF(N118=0,"",(SUM(N119:N121)))</f>
        <v>314</v>
      </c>
      <c r="O122" s="32" t="s">
        <v>3</v>
      </c>
      <c r="P122" s="118"/>
      <c r="R122" s="127"/>
      <c r="S122" s="127"/>
      <c r="T122" s="127"/>
      <c r="U122" s="128"/>
      <c r="V122" s="127"/>
      <c r="W122" s="127"/>
      <c r="X122" s="127"/>
      <c r="Y122" s="127"/>
      <c r="Z122" s="127"/>
      <c r="AA122" s="127"/>
      <c r="AB122" s="127"/>
      <c r="AC122" s="127"/>
      <c r="AD122" s="127"/>
    </row>
    <row r="123" spans="1:30" ht="15" thickBot="1">
      <c r="A123" s="126"/>
      <c r="B123" s="108"/>
      <c r="C123" s="102"/>
      <c r="D123" s="93"/>
      <c r="E123" s="103"/>
      <c r="F123" s="93"/>
      <c r="G123" s="104"/>
      <c r="H123" s="105"/>
      <c r="I123" s="106"/>
      <c r="J123" s="107"/>
      <c r="K123" s="102"/>
      <c r="L123" s="93"/>
      <c r="M123" s="103"/>
      <c r="N123" s="93"/>
      <c r="O123" s="104"/>
      <c r="P123" s="122"/>
      <c r="R123" s="127"/>
      <c r="S123" s="127"/>
      <c r="T123" s="127"/>
      <c r="U123" s="128"/>
      <c r="V123" s="127"/>
      <c r="W123" s="127"/>
      <c r="X123" s="127"/>
      <c r="Y123" s="127"/>
      <c r="Z123" s="127"/>
      <c r="AA123" s="127"/>
      <c r="AB123" s="127"/>
      <c r="AC123" s="127"/>
      <c r="AD123" s="127"/>
    </row>
    <row r="124" spans="1:30" ht="13.5">
      <c r="A124" s="126"/>
      <c r="B124" s="112"/>
      <c r="C124" s="135" t="s">
        <v>11</v>
      </c>
      <c r="D124" s="135"/>
      <c r="E124" s="135"/>
      <c r="F124" s="135"/>
      <c r="G124" s="135"/>
      <c r="H124" s="11"/>
      <c r="J124" s="106"/>
      <c r="K124" s="106"/>
      <c r="L124" s="106"/>
      <c r="M124" s="92"/>
      <c r="N124" s="106"/>
      <c r="O124" s="106"/>
      <c r="P124" s="127"/>
      <c r="R124" s="127"/>
      <c r="S124" s="127"/>
      <c r="T124" s="127"/>
      <c r="U124" s="128"/>
      <c r="V124" s="127"/>
      <c r="W124" s="127"/>
      <c r="X124" s="127"/>
      <c r="Y124" s="127"/>
      <c r="Z124" s="127"/>
      <c r="AA124" s="127"/>
      <c r="AB124" s="127"/>
      <c r="AC124" s="127"/>
      <c r="AD124" s="127"/>
    </row>
    <row r="125" spans="1:30" ht="7.5" customHeight="1" thickBot="1">
      <c r="A125" s="126"/>
      <c r="B125" s="110"/>
      <c r="C125" s="136"/>
      <c r="D125" s="136"/>
      <c r="E125" s="136"/>
      <c r="F125" s="136"/>
      <c r="G125" s="136"/>
      <c r="H125" s="13"/>
      <c r="J125" s="106"/>
      <c r="K125" s="106"/>
      <c r="L125" s="106"/>
      <c r="M125" s="92"/>
      <c r="N125" s="106"/>
      <c r="O125" s="106"/>
      <c r="P125" s="127"/>
      <c r="R125" s="127"/>
      <c r="S125" s="127"/>
      <c r="T125" s="127"/>
      <c r="U125" s="128"/>
      <c r="V125" s="127"/>
      <c r="W125" s="127"/>
      <c r="X125" s="127"/>
      <c r="Y125" s="127"/>
      <c r="Z125" s="127"/>
      <c r="AA125" s="127"/>
      <c r="AB125" s="127"/>
      <c r="AC125" s="127"/>
      <c r="AD125" s="127"/>
    </row>
    <row r="126" spans="1:30" ht="13.5">
      <c r="A126" s="126"/>
      <c r="B126" s="113">
        <f>B25</f>
        <v>9</v>
      </c>
      <c r="C126" s="26" t="str">
        <f>O116</f>
        <v>ZAGORJE 1</v>
      </c>
      <c r="D126" s="16"/>
      <c r="E126" s="94" t="s">
        <v>4</v>
      </c>
      <c r="F126" s="16"/>
      <c r="G126" s="27" t="str">
        <f>O108</f>
        <v>EPIC 2</v>
      </c>
      <c r="H126" s="111">
        <f>B126+1</f>
        <v>10</v>
      </c>
      <c r="J126" s="106"/>
      <c r="K126" s="106"/>
      <c r="L126" s="106"/>
      <c r="M126" s="92"/>
      <c r="N126" s="106"/>
      <c r="O126" s="106"/>
      <c r="P126" s="127"/>
      <c r="R126" s="127"/>
      <c r="S126" s="127"/>
      <c r="T126" s="127"/>
      <c r="U126" s="128"/>
      <c r="V126" s="127"/>
      <c r="W126" s="127"/>
      <c r="X126" s="127"/>
      <c r="Y126" s="127"/>
      <c r="Z126" s="127"/>
      <c r="AA126" s="127"/>
      <c r="AB126" s="127"/>
      <c r="AC126" s="127"/>
      <c r="AD126" s="127"/>
    </row>
    <row r="127" spans="1:30" ht="13.5">
      <c r="A127" s="126"/>
      <c r="B127" s="113"/>
      <c r="C127" s="20" t="str">
        <f>O117</f>
        <v>Suzana Zupančič</v>
      </c>
      <c r="D127" s="133">
        <v>179</v>
      </c>
      <c r="E127" s="134"/>
      <c r="F127" s="133">
        <v>167</v>
      </c>
      <c r="G127" s="21" t="str">
        <f>O109</f>
        <v>Simona kogovšek</v>
      </c>
      <c r="H127" s="111"/>
      <c r="J127" s="106"/>
      <c r="K127" s="106"/>
      <c r="L127" s="106"/>
      <c r="M127" s="92"/>
      <c r="N127" s="106"/>
      <c r="O127" s="106"/>
      <c r="P127" s="127"/>
      <c r="R127" s="127"/>
      <c r="S127" s="127"/>
      <c r="T127" s="127"/>
      <c r="U127" s="128"/>
      <c r="V127" s="127"/>
      <c r="W127" s="127"/>
      <c r="X127" s="127"/>
      <c r="Y127" s="127"/>
      <c r="Z127" s="127"/>
      <c r="AA127" s="127"/>
      <c r="AB127" s="127"/>
      <c r="AC127" s="127"/>
      <c r="AD127" s="127"/>
    </row>
    <row r="128" spans="1:30" ht="13.5">
      <c r="A128" s="126"/>
      <c r="B128" s="113"/>
      <c r="C128" s="20" t="str">
        <f>O118</f>
        <v>Marija Prah</v>
      </c>
      <c r="D128" s="133">
        <v>183</v>
      </c>
      <c r="E128" s="134"/>
      <c r="F128" s="133">
        <v>179</v>
      </c>
      <c r="G128" s="21" t="str">
        <f>O110</f>
        <v>Nada Kordež</v>
      </c>
      <c r="H128" s="111"/>
      <c r="J128" s="106"/>
      <c r="K128" s="106"/>
      <c r="L128" s="106"/>
      <c r="M128" s="92"/>
      <c r="N128" s="106"/>
      <c r="O128" s="106"/>
      <c r="P128" s="127"/>
      <c r="R128" s="127"/>
      <c r="S128" s="127"/>
      <c r="T128" s="127"/>
      <c r="U128" s="128"/>
      <c r="V128" s="127"/>
      <c r="W128" s="127"/>
      <c r="X128" s="127"/>
      <c r="Y128" s="127"/>
      <c r="Z128" s="127"/>
      <c r="AA128" s="127"/>
      <c r="AB128" s="127"/>
      <c r="AC128" s="127"/>
      <c r="AD128" s="127"/>
    </row>
    <row r="129" spans="1:30" ht="13.5">
      <c r="A129" s="126"/>
      <c r="B129" s="109">
        <f>SUM(D127:D128)</f>
        <v>362</v>
      </c>
      <c r="C129" s="28" t="s">
        <v>1</v>
      </c>
      <c r="D129" s="15">
        <f>IF(D128=0,"",B129)</f>
        <v>362</v>
      </c>
      <c r="E129" s="15">
        <f>SUM(F127:F128)</f>
        <v>346</v>
      </c>
      <c r="F129" s="15">
        <f>IF(F128=0,"",E129)</f>
        <v>346</v>
      </c>
      <c r="G129" s="31" t="s">
        <v>1</v>
      </c>
      <c r="H129" s="111"/>
      <c r="J129" s="106"/>
      <c r="K129" s="106"/>
      <c r="L129" s="106"/>
      <c r="M129" s="92"/>
      <c r="N129" s="106"/>
      <c r="O129" s="106"/>
      <c r="P129" s="127"/>
      <c r="R129" s="127"/>
      <c r="S129" s="127"/>
      <c r="T129" s="127"/>
      <c r="U129" s="128"/>
      <c r="V129" s="127"/>
      <c r="W129" s="127"/>
      <c r="X129" s="127"/>
      <c r="Y129" s="127"/>
      <c r="Z129" s="127"/>
      <c r="AA129" s="127"/>
      <c r="AB129" s="127"/>
      <c r="AC129" s="127"/>
      <c r="AD129" s="127"/>
    </row>
    <row r="130" spans="1:30" ht="13.5">
      <c r="A130" s="126"/>
      <c r="B130" s="109">
        <f>IF(D129&gt;F129,40,IF(D129=F129,20,0))</f>
        <v>40</v>
      </c>
      <c r="C130" s="28" t="s">
        <v>0</v>
      </c>
      <c r="D130" s="15">
        <f>IF(D128=0,"",B130)</f>
        <v>40</v>
      </c>
      <c r="E130" s="15">
        <f>IF(F129&gt;D129,40,IF(F129=D129,20,0))</f>
        <v>0</v>
      </c>
      <c r="F130" s="15">
        <f>IF(F128=0,"",E130)</f>
        <v>0</v>
      </c>
      <c r="G130" s="31" t="s">
        <v>0</v>
      </c>
      <c r="H130" s="111"/>
      <c r="J130" s="106"/>
      <c r="K130" s="106"/>
      <c r="L130" s="106"/>
      <c r="M130" s="92"/>
      <c r="N130" s="106"/>
      <c r="O130" s="106"/>
      <c r="P130" s="127"/>
      <c r="R130" s="127"/>
      <c r="S130" s="127"/>
      <c r="T130" s="127"/>
      <c r="U130" s="128"/>
      <c r="V130" s="127"/>
      <c r="W130" s="127"/>
      <c r="X130" s="127"/>
      <c r="Y130" s="127"/>
      <c r="Z130" s="127"/>
      <c r="AA130" s="127"/>
      <c r="AB130" s="127"/>
      <c r="AC130" s="127"/>
      <c r="AD130" s="127"/>
    </row>
    <row r="131" spans="1:30" ht="13.5">
      <c r="A131" s="126"/>
      <c r="B131" s="109">
        <f>IF(D129&gt;480,20,IF(D129&gt;440,10,0))</f>
        <v>0</v>
      </c>
      <c r="C131" s="28" t="s">
        <v>2</v>
      </c>
      <c r="D131" s="15">
        <f>IF(D128=0,"",B131)</f>
        <v>0</v>
      </c>
      <c r="E131" s="15">
        <f>IF(F129&gt;480,20,IF(F129&gt;440,10,0))</f>
        <v>0</v>
      </c>
      <c r="F131" s="15">
        <f>IF(F128=0,"",E131)</f>
        <v>0</v>
      </c>
      <c r="G131" s="31" t="s">
        <v>2</v>
      </c>
      <c r="H131" s="111"/>
      <c r="J131" s="106"/>
      <c r="K131" s="106"/>
      <c r="L131" s="106"/>
      <c r="M131" s="92"/>
      <c r="N131" s="106"/>
      <c r="O131" s="106"/>
      <c r="P131" s="127"/>
      <c r="R131" s="127"/>
      <c r="S131" s="127"/>
      <c r="T131" s="127"/>
      <c r="U131" s="128"/>
      <c r="V131" s="127"/>
      <c r="W131" s="127"/>
      <c r="X131" s="127"/>
      <c r="Y131" s="127"/>
      <c r="Z131" s="127"/>
      <c r="AA131" s="127"/>
      <c r="AB131" s="127"/>
      <c r="AC131" s="127"/>
      <c r="AD131" s="127"/>
    </row>
    <row r="132" spans="1:30" ht="15" thickBot="1">
      <c r="A132" s="126"/>
      <c r="B132" s="108"/>
      <c r="C132" s="29" t="s">
        <v>3</v>
      </c>
      <c r="D132" s="30">
        <f>IF(D128=0,"",(SUM(D129:D131)))</f>
        <v>402</v>
      </c>
      <c r="E132" s="96"/>
      <c r="F132" s="30">
        <f>IF(F128=0,"",(SUM(F129:F131)))</f>
        <v>346</v>
      </c>
      <c r="G132" s="32" t="s">
        <v>3</v>
      </c>
      <c r="H132" s="111"/>
      <c r="J132" s="106"/>
      <c r="K132" s="106"/>
      <c r="L132" s="106"/>
      <c r="M132" s="92"/>
      <c r="N132" s="106"/>
      <c r="O132" s="106"/>
      <c r="P132" s="127"/>
      <c r="R132" s="127"/>
      <c r="S132" s="127"/>
      <c r="T132" s="127"/>
      <c r="U132" s="128"/>
      <c r="V132" s="127"/>
      <c r="W132" s="127"/>
      <c r="X132" s="127"/>
      <c r="Y132" s="127"/>
      <c r="Z132" s="127"/>
      <c r="AA132" s="127"/>
      <c r="AB132" s="127"/>
      <c r="AC132" s="127"/>
      <c r="AD132" s="127"/>
    </row>
    <row r="133" spans="1:30" ht="6" customHeight="1" thickBot="1">
      <c r="A133" s="126"/>
      <c r="B133" s="110"/>
      <c r="C133" s="23"/>
      <c r="D133" s="9"/>
      <c r="E133" s="9"/>
      <c r="F133" s="9"/>
      <c r="G133" s="9"/>
      <c r="H133" s="116"/>
      <c r="J133" s="106"/>
      <c r="K133" s="106"/>
      <c r="L133" s="106"/>
      <c r="M133" s="92"/>
      <c r="N133" s="106"/>
      <c r="O133" s="106"/>
      <c r="P133" s="127"/>
      <c r="R133" s="127"/>
      <c r="S133" s="127"/>
      <c r="T133" s="127"/>
      <c r="U133" s="128"/>
      <c r="V133" s="127"/>
      <c r="W133" s="127"/>
      <c r="X133" s="127"/>
      <c r="Y133" s="127"/>
      <c r="Z133" s="127"/>
      <c r="AA133" s="127"/>
      <c r="AB133" s="127"/>
      <c r="AC133" s="127"/>
      <c r="AD133" s="127"/>
    </row>
    <row r="134" spans="1:30" ht="13.5">
      <c r="A134" s="126"/>
      <c r="B134" s="111">
        <f>H126+1</f>
        <v>11</v>
      </c>
      <c r="C134" s="26" t="str">
        <f>K108</f>
        <v>OLIMPIJA</v>
      </c>
      <c r="D134" s="16"/>
      <c r="E134" s="94" t="s">
        <v>4</v>
      </c>
      <c r="F134" s="16"/>
      <c r="G134" s="27" t="str">
        <f>O92</f>
        <v>FENIKS 1</v>
      </c>
      <c r="H134" s="111">
        <f>B134+1</f>
        <v>12</v>
      </c>
      <c r="J134" s="106"/>
      <c r="K134" s="106"/>
      <c r="L134" s="106"/>
      <c r="M134" s="92"/>
      <c r="N134" s="106"/>
      <c r="O134" s="106"/>
      <c r="P134" s="127"/>
      <c r="R134" s="127"/>
      <c r="S134" s="127"/>
      <c r="T134" s="127"/>
      <c r="U134" s="128"/>
      <c r="V134" s="127"/>
      <c r="W134" s="127"/>
      <c r="X134" s="127"/>
      <c r="Y134" s="127"/>
      <c r="Z134" s="127"/>
      <c r="AA134" s="127"/>
      <c r="AB134" s="127"/>
      <c r="AC134" s="127"/>
      <c r="AD134" s="127"/>
    </row>
    <row r="135" spans="1:30" ht="13.5">
      <c r="A135" s="126"/>
      <c r="B135" s="111"/>
      <c r="C135" s="20" t="str">
        <f>K109</f>
        <v>Tatjana Jamnik</v>
      </c>
      <c r="D135" s="133">
        <v>178</v>
      </c>
      <c r="E135" s="134"/>
      <c r="F135" s="133">
        <v>162</v>
      </c>
      <c r="G135" s="21" t="str">
        <f>O93</f>
        <v>Victorija Krivulutskaya</v>
      </c>
      <c r="H135" s="111"/>
      <c r="J135" s="106"/>
      <c r="K135" s="106"/>
      <c r="L135" s="106"/>
      <c r="M135" s="92"/>
      <c r="N135" s="106"/>
      <c r="O135" s="106"/>
      <c r="P135" s="127"/>
      <c r="R135" s="127"/>
      <c r="S135" s="127"/>
      <c r="T135" s="127"/>
      <c r="U135" s="128"/>
      <c r="V135" s="127"/>
      <c r="W135" s="127"/>
      <c r="X135" s="127"/>
      <c r="Y135" s="127"/>
      <c r="Z135" s="127"/>
      <c r="AA135" s="127"/>
      <c r="AB135" s="127"/>
      <c r="AC135" s="127"/>
      <c r="AD135" s="127"/>
    </row>
    <row r="136" spans="1:30" ht="13.5">
      <c r="A136" s="126"/>
      <c r="B136" s="111"/>
      <c r="C136" s="20" t="str">
        <f>K110</f>
        <v>Anica Knavs</v>
      </c>
      <c r="D136" s="133">
        <v>152</v>
      </c>
      <c r="E136" s="134"/>
      <c r="F136" s="133">
        <v>233</v>
      </c>
      <c r="G136" s="21" t="str">
        <f>O94</f>
        <v>Nataša Pirc Musar</v>
      </c>
      <c r="H136" s="111"/>
      <c r="J136" s="106"/>
      <c r="K136" s="106"/>
      <c r="L136" s="106"/>
      <c r="M136" s="92"/>
      <c r="N136" s="106"/>
      <c r="O136" s="106"/>
      <c r="P136" s="127"/>
      <c r="R136" s="127"/>
      <c r="S136" s="127"/>
      <c r="T136" s="127"/>
      <c r="U136" s="128"/>
      <c r="V136" s="127"/>
      <c r="W136" s="127"/>
      <c r="X136" s="127"/>
      <c r="Y136" s="127"/>
      <c r="Z136" s="127"/>
      <c r="AA136" s="127"/>
      <c r="AB136" s="127"/>
      <c r="AC136" s="127"/>
      <c r="AD136" s="127"/>
    </row>
    <row r="137" spans="1:30" ht="13.5">
      <c r="A137" s="126"/>
      <c r="B137" s="109">
        <f>SUM(D135:D136)</f>
        <v>330</v>
      </c>
      <c r="C137" s="28" t="s">
        <v>1</v>
      </c>
      <c r="D137" s="15">
        <f>IF(D136=0,"",B137)</f>
        <v>330</v>
      </c>
      <c r="E137" s="15">
        <f>SUM(F135:F136)</f>
        <v>395</v>
      </c>
      <c r="F137" s="15">
        <f>IF(F136=0,"",E137)</f>
        <v>395</v>
      </c>
      <c r="G137" s="31" t="s">
        <v>1</v>
      </c>
      <c r="H137" s="111"/>
      <c r="J137" s="106"/>
      <c r="K137" s="106"/>
      <c r="L137" s="106"/>
      <c r="M137" s="92"/>
      <c r="N137" s="106"/>
      <c r="O137" s="106"/>
      <c r="P137" s="127"/>
      <c r="R137" s="127"/>
      <c r="S137" s="127"/>
      <c r="T137" s="127"/>
      <c r="U137" s="128"/>
      <c r="V137" s="127"/>
      <c r="W137" s="127"/>
      <c r="X137" s="127"/>
      <c r="Y137" s="127"/>
      <c r="Z137" s="127"/>
      <c r="AA137" s="127"/>
      <c r="AB137" s="127"/>
      <c r="AC137" s="127"/>
      <c r="AD137" s="127"/>
    </row>
    <row r="138" spans="1:30" ht="13.5">
      <c r="A138" s="126"/>
      <c r="B138" s="109">
        <f>IF(D137&gt;F137,40,IF(D137=F137,20,0))</f>
        <v>0</v>
      </c>
      <c r="C138" s="28" t="s">
        <v>0</v>
      </c>
      <c r="D138" s="15">
        <f>IF(D136=0,"",B138)</f>
        <v>0</v>
      </c>
      <c r="E138" s="15">
        <f>IF(F137&gt;D137,40,IF(F137=D137,20,0))</f>
        <v>40</v>
      </c>
      <c r="F138" s="15">
        <f>IF(F136=0,"",E138)</f>
        <v>40</v>
      </c>
      <c r="G138" s="31" t="s">
        <v>0</v>
      </c>
      <c r="H138" s="111"/>
      <c r="J138" s="106"/>
      <c r="K138" s="106"/>
      <c r="L138" s="106"/>
      <c r="M138" s="92"/>
      <c r="N138" s="106"/>
      <c r="O138" s="106"/>
      <c r="P138" s="127"/>
      <c r="R138" s="127"/>
      <c r="S138" s="127"/>
      <c r="T138" s="127"/>
      <c r="U138" s="128"/>
      <c r="V138" s="127"/>
      <c r="W138" s="127"/>
      <c r="X138" s="127"/>
      <c r="Y138" s="127"/>
      <c r="Z138" s="127"/>
      <c r="AA138" s="127"/>
      <c r="AB138" s="127"/>
      <c r="AC138" s="127"/>
      <c r="AD138" s="127"/>
    </row>
    <row r="139" spans="1:30" ht="13.5">
      <c r="A139" s="126"/>
      <c r="B139" s="109">
        <f>IF(D137&gt;480,20,IF(D137&gt;440,10,0))</f>
        <v>0</v>
      </c>
      <c r="C139" s="28" t="s">
        <v>2</v>
      </c>
      <c r="D139" s="15">
        <f>IF(D136=0,"",B139)</f>
        <v>0</v>
      </c>
      <c r="E139" s="15">
        <f>IF(F137&gt;480,20,IF(F137&gt;440,10,0))</f>
        <v>0</v>
      </c>
      <c r="F139" s="15">
        <f>IF(F136=0,"",E139)</f>
        <v>0</v>
      </c>
      <c r="G139" s="31" t="s">
        <v>2</v>
      </c>
      <c r="H139" s="111"/>
      <c r="J139" s="106"/>
      <c r="K139" s="106"/>
      <c r="L139" s="106"/>
      <c r="M139" s="92"/>
      <c r="N139" s="106"/>
      <c r="O139" s="106"/>
      <c r="P139" s="127"/>
      <c r="R139" s="127"/>
      <c r="S139" s="127"/>
      <c r="T139" s="127"/>
      <c r="U139" s="128"/>
      <c r="V139" s="127"/>
      <c r="W139" s="127"/>
      <c r="X139" s="127"/>
      <c r="Y139" s="127"/>
      <c r="Z139" s="127"/>
      <c r="AA139" s="127"/>
      <c r="AB139" s="127"/>
      <c r="AC139" s="127"/>
      <c r="AD139" s="127"/>
    </row>
    <row r="140" spans="1:30" ht="15" thickBot="1">
      <c r="A140" s="126"/>
      <c r="B140" s="108"/>
      <c r="C140" s="29" t="s">
        <v>3</v>
      </c>
      <c r="D140" s="30">
        <f>IF(D136=0,"",(SUM(D137:D139)))</f>
        <v>330</v>
      </c>
      <c r="E140" s="96"/>
      <c r="F140" s="30">
        <f>IF(F136=0,"",(SUM(F137:F139)))</f>
        <v>435</v>
      </c>
      <c r="G140" s="32" t="s">
        <v>3</v>
      </c>
      <c r="H140" s="111"/>
      <c r="J140" s="106"/>
      <c r="K140" s="106"/>
      <c r="L140" s="106"/>
      <c r="M140" s="92"/>
      <c r="N140" s="106"/>
      <c r="O140" s="106"/>
      <c r="P140" s="127"/>
      <c r="R140" s="127"/>
      <c r="S140" s="127"/>
      <c r="T140" s="127"/>
      <c r="U140" s="128"/>
      <c r="V140" s="127"/>
      <c r="W140" s="127"/>
      <c r="X140" s="127"/>
      <c r="Y140" s="127"/>
      <c r="Z140" s="127"/>
      <c r="AA140" s="127"/>
      <c r="AB140" s="127"/>
      <c r="AC140" s="127"/>
      <c r="AD140" s="127"/>
    </row>
    <row r="141" spans="1:30" ht="6" customHeight="1" thickBot="1">
      <c r="A141" s="126"/>
      <c r="B141" s="110"/>
      <c r="C141" s="9"/>
      <c r="D141" s="9"/>
      <c r="E141" s="9"/>
      <c r="F141" s="9"/>
      <c r="G141" s="9"/>
      <c r="H141" s="116"/>
      <c r="J141" s="106"/>
      <c r="K141" s="106"/>
      <c r="L141" s="106"/>
      <c r="M141" s="92"/>
      <c r="N141" s="106"/>
      <c r="O141" s="106"/>
      <c r="P141" s="127"/>
      <c r="R141" s="127"/>
      <c r="S141" s="127"/>
      <c r="T141" s="127"/>
      <c r="U141" s="128"/>
      <c r="V141" s="127"/>
      <c r="W141" s="127"/>
      <c r="X141" s="127"/>
      <c r="Y141" s="127"/>
      <c r="Z141" s="127"/>
      <c r="AA141" s="127"/>
      <c r="AB141" s="127"/>
      <c r="AC141" s="127"/>
      <c r="AD141" s="127"/>
    </row>
    <row r="142" spans="1:30" ht="13.5">
      <c r="A142" s="126"/>
      <c r="B142" s="111">
        <f>H134+1</f>
        <v>13</v>
      </c>
      <c r="C142" s="26" t="str">
        <f>K100</f>
        <v>FENIKS 2</v>
      </c>
      <c r="D142" s="16"/>
      <c r="E142" s="94" t="s">
        <v>4</v>
      </c>
      <c r="F142" s="16"/>
      <c r="G142" s="27" t="str">
        <f>K92</f>
        <v>ZAGORJE 3</v>
      </c>
      <c r="H142" s="111">
        <f>B142+1</f>
        <v>14</v>
      </c>
      <c r="J142" s="106"/>
      <c r="K142" s="106"/>
      <c r="L142" s="106"/>
      <c r="M142" s="92"/>
      <c r="N142" s="106"/>
      <c r="O142" s="106"/>
      <c r="P142" s="127"/>
      <c r="R142" s="127"/>
      <c r="S142" s="127"/>
      <c r="T142" s="127"/>
      <c r="U142" s="128"/>
      <c r="V142" s="127"/>
      <c r="W142" s="127"/>
      <c r="X142" s="127"/>
      <c r="Y142" s="127"/>
      <c r="Z142" s="127"/>
      <c r="AA142" s="127"/>
      <c r="AB142" s="127"/>
      <c r="AC142" s="127"/>
      <c r="AD142" s="127"/>
    </row>
    <row r="143" spans="1:30" ht="13.5">
      <c r="A143" s="126"/>
      <c r="B143" s="111"/>
      <c r="C143" s="20" t="str">
        <f>K101</f>
        <v>Nataša Kržišnik</v>
      </c>
      <c r="D143" s="133">
        <v>140</v>
      </c>
      <c r="E143" s="134"/>
      <c r="F143" s="133">
        <v>152</v>
      </c>
      <c r="G143" s="21" t="str">
        <f>K93</f>
        <v>Maša Vehovec</v>
      </c>
      <c r="H143" s="111"/>
      <c r="J143" s="106"/>
      <c r="K143" s="106"/>
      <c r="L143" s="106"/>
      <c r="M143" s="92"/>
      <c r="N143" s="106"/>
      <c r="O143" s="106"/>
      <c r="P143" s="127"/>
      <c r="R143" s="127"/>
      <c r="S143" s="127"/>
      <c r="T143" s="127"/>
      <c r="U143" s="128"/>
      <c r="V143" s="127"/>
      <c r="W143" s="127"/>
      <c r="X143" s="127"/>
      <c r="Y143" s="127"/>
      <c r="Z143" s="127"/>
      <c r="AA143" s="127"/>
      <c r="AB143" s="127"/>
      <c r="AC143" s="127"/>
      <c r="AD143" s="127"/>
    </row>
    <row r="144" spans="1:30" ht="13.5">
      <c r="A144" s="126"/>
      <c r="B144" s="111"/>
      <c r="C144" s="20" t="str">
        <f>K102</f>
        <v>Vanja Katona</v>
      </c>
      <c r="D144" s="133">
        <v>192</v>
      </c>
      <c r="E144" s="134"/>
      <c r="F144" s="133">
        <v>178</v>
      </c>
      <c r="G144" s="21" t="str">
        <f>K94</f>
        <v>Tjaša Vehovec</v>
      </c>
      <c r="H144" s="111"/>
      <c r="J144" s="106"/>
      <c r="K144" s="106"/>
      <c r="L144" s="106"/>
      <c r="M144" s="92"/>
      <c r="N144" s="106"/>
      <c r="O144" s="106"/>
      <c r="P144" s="127"/>
      <c r="R144" s="127"/>
      <c r="S144" s="127"/>
      <c r="T144" s="127"/>
      <c r="U144" s="128"/>
      <c r="V144" s="127"/>
      <c r="W144" s="127"/>
      <c r="X144" s="127"/>
      <c r="Y144" s="127"/>
      <c r="Z144" s="127"/>
      <c r="AA144" s="127"/>
      <c r="AB144" s="127"/>
      <c r="AC144" s="127"/>
      <c r="AD144" s="127"/>
    </row>
    <row r="145" spans="1:30" ht="13.5">
      <c r="A145" s="126"/>
      <c r="B145" s="109">
        <f>SUM(D143:D144)</f>
        <v>332</v>
      </c>
      <c r="C145" s="28" t="s">
        <v>1</v>
      </c>
      <c r="D145" s="15">
        <f>IF(D144=0,"",B145)</f>
        <v>332</v>
      </c>
      <c r="E145" s="15">
        <f>SUM(F143:F144)</f>
        <v>330</v>
      </c>
      <c r="F145" s="15">
        <f>IF(F144=0,"",E145)</f>
        <v>330</v>
      </c>
      <c r="G145" s="31" t="s">
        <v>1</v>
      </c>
      <c r="H145" s="111"/>
      <c r="J145" s="106"/>
      <c r="K145" s="106"/>
      <c r="L145" s="106"/>
      <c r="M145" s="92"/>
      <c r="N145" s="106"/>
      <c r="O145" s="106"/>
      <c r="P145" s="127"/>
      <c r="R145" s="127"/>
      <c r="S145" s="127"/>
      <c r="T145" s="127"/>
      <c r="U145" s="128"/>
      <c r="V145" s="127"/>
      <c r="W145" s="127"/>
      <c r="X145" s="127"/>
      <c r="Y145" s="127"/>
      <c r="Z145" s="127"/>
      <c r="AA145" s="127"/>
      <c r="AB145" s="127"/>
      <c r="AC145" s="127"/>
      <c r="AD145" s="127"/>
    </row>
    <row r="146" spans="1:30" ht="13.5">
      <c r="A146" s="126"/>
      <c r="B146" s="109">
        <f>IF(D145&gt;F145,40,IF(D145=F145,20,0))</f>
        <v>40</v>
      </c>
      <c r="C146" s="28" t="s">
        <v>0</v>
      </c>
      <c r="D146" s="15">
        <f>IF(D144=0,"",B146)</f>
        <v>40</v>
      </c>
      <c r="E146" s="15">
        <f>IF(F145&gt;D145,40,IF(F145=D145,20,0))</f>
        <v>0</v>
      </c>
      <c r="F146" s="15">
        <f>IF(F144=0,"",E146)</f>
        <v>0</v>
      </c>
      <c r="G146" s="31" t="s">
        <v>0</v>
      </c>
      <c r="H146" s="111"/>
      <c r="J146" s="106"/>
      <c r="K146" s="106"/>
      <c r="L146" s="106"/>
      <c r="M146" s="92"/>
      <c r="N146" s="106"/>
      <c r="O146" s="106"/>
      <c r="P146" s="127"/>
      <c r="R146" s="127"/>
      <c r="S146" s="127"/>
      <c r="T146" s="127"/>
      <c r="U146" s="128"/>
      <c r="V146" s="127"/>
      <c r="W146" s="127"/>
      <c r="X146" s="127"/>
      <c r="Y146" s="127"/>
      <c r="Z146" s="127"/>
      <c r="AA146" s="127"/>
      <c r="AB146" s="127"/>
      <c r="AC146" s="127"/>
      <c r="AD146" s="127"/>
    </row>
    <row r="147" spans="1:30" ht="13.5">
      <c r="A147" s="126"/>
      <c r="B147" s="109">
        <f>IF(D145&gt;480,20,IF(D145&gt;440,10,0))</f>
        <v>0</v>
      </c>
      <c r="C147" s="28" t="s">
        <v>2</v>
      </c>
      <c r="D147" s="15">
        <f>IF(D144=0,"",B147)</f>
        <v>0</v>
      </c>
      <c r="E147" s="15">
        <f>IF(F145&gt;480,20,IF(F145&gt;440,10,0))</f>
        <v>0</v>
      </c>
      <c r="F147" s="15">
        <f>IF(F144=0,"",E147)</f>
        <v>0</v>
      </c>
      <c r="G147" s="31" t="s">
        <v>2</v>
      </c>
      <c r="H147" s="111"/>
      <c r="J147" s="106"/>
      <c r="K147" s="106"/>
      <c r="L147" s="106"/>
      <c r="M147" s="92"/>
      <c r="N147" s="106"/>
      <c r="O147" s="106"/>
      <c r="P147" s="127"/>
      <c r="R147" s="127"/>
      <c r="S147" s="127"/>
      <c r="T147" s="127"/>
      <c r="U147" s="128"/>
      <c r="V147" s="127"/>
      <c r="W147" s="127"/>
      <c r="X147" s="127"/>
      <c r="Y147" s="127"/>
      <c r="Z147" s="127"/>
      <c r="AA147" s="127"/>
      <c r="AB147" s="127"/>
      <c r="AC147" s="127"/>
      <c r="AD147" s="127"/>
    </row>
    <row r="148" spans="1:30" ht="15" thickBot="1">
      <c r="A148" s="126"/>
      <c r="B148" s="108"/>
      <c r="C148" s="29" t="s">
        <v>3</v>
      </c>
      <c r="D148" s="30">
        <f>IF(D144=0,"",(SUM(D145:D147)))</f>
        <v>372</v>
      </c>
      <c r="E148" s="96"/>
      <c r="F148" s="30">
        <f>IF(F144=0,"",(SUM(F145:F147)))</f>
        <v>330</v>
      </c>
      <c r="G148" s="32" t="s">
        <v>3</v>
      </c>
      <c r="H148" s="111"/>
      <c r="J148" s="106"/>
      <c r="K148" s="106"/>
      <c r="L148" s="106"/>
      <c r="M148" s="92"/>
      <c r="N148" s="106"/>
      <c r="O148" s="106"/>
      <c r="P148" s="127"/>
      <c r="R148" s="127"/>
      <c r="S148" s="127"/>
      <c r="T148" s="127"/>
      <c r="U148" s="128"/>
      <c r="V148" s="127"/>
      <c r="W148" s="127"/>
      <c r="X148" s="127"/>
      <c r="Y148" s="127"/>
      <c r="Z148" s="127"/>
      <c r="AA148" s="127"/>
      <c r="AB148" s="127"/>
      <c r="AC148" s="127"/>
      <c r="AD148" s="127"/>
    </row>
    <row r="149" spans="1:30" ht="6" customHeight="1" thickBot="1">
      <c r="A149" s="126"/>
      <c r="B149" s="110"/>
      <c r="C149" s="9"/>
      <c r="D149" s="9"/>
      <c r="E149" s="9"/>
      <c r="F149" s="9"/>
      <c r="G149" s="9"/>
      <c r="H149" s="116"/>
      <c r="J149" s="106"/>
      <c r="K149" s="106"/>
      <c r="L149" s="106"/>
      <c r="M149" s="92"/>
      <c r="N149" s="106"/>
      <c r="O149" s="106"/>
      <c r="P149" s="127"/>
      <c r="R149" s="127"/>
      <c r="S149" s="127"/>
      <c r="T149" s="127"/>
      <c r="U149" s="128"/>
      <c r="V149" s="127"/>
      <c r="W149" s="127"/>
      <c r="X149" s="127"/>
      <c r="Y149" s="127"/>
      <c r="Z149" s="127"/>
      <c r="AA149" s="127"/>
      <c r="AB149" s="127"/>
      <c r="AC149" s="127"/>
      <c r="AD149" s="127"/>
    </row>
    <row r="150" spans="1:30" ht="13.5">
      <c r="A150" s="126"/>
      <c r="B150" s="111">
        <f>H142+1</f>
        <v>15</v>
      </c>
      <c r="C150" s="26" t="str">
        <f>O100</f>
        <v>EPIC 1</v>
      </c>
      <c r="D150" s="16"/>
      <c r="E150" s="94" t="s">
        <v>4</v>
      </c>
      <c r="F150" s="16"/>
      <c r="G150" s="27" t="str">
        <f>K116</f>
        <v>ZAGORJE 4</v>
      </c>
      <c r="H150" s="111">
        <f>B150+1</f>
        <v>16</v>
      </c>
      <c r="J150" s="106"/>
      <c r="K150" s="106"/>
      <c r="L150" s="106"/>
      <c r="M150" s="92"/>
      <c r="N150" s="106"/>
      <c r="O150" s="106"/>
      <c r="P150" s="127"/>
      <c r="R150" s="127"/>
      <c r="S150" s="127"/>
      <c r="T150" s="127"/>
      <c r="U150" s="128"/>
      <c r="V150" s="127"/>
      <c r="W150" s="127"/>
      <c r="X150" s="127"/>
      <c r="Y150" s="127"/>
      <c r="Z150" s="127"/>
      <c r="AA150" s="127"/>
      <c r="AB150" s="127"/>
      <c r="AC150" s="127"/>
      <c r="AD150" s="127"/>
    </row>
    <row r="151" spans="1:30" ht="13.5">
      <c r="A151" s="126"/>
      <c r="B151" s="111"/>
      <c r="C151" s="20" t="str">
        <f>O101</f>
        <v>Ljuba Ceglar</v>
      </c>
      <c r="D151" s="133">
        <v>195</v>
      </c>
      <c r="E151" s="134"/>
      <c r="F151" s="133">
        <v>125</v>
      </c>
      <c r="G151" s="21" t="str">
        <f>K117</f>
        <v>Marjana kanižar</v>
      </c>
      <c r="H151" s="111"/>
      <c r="J151" s="106"/>
      <c r="K151" s="106"/>
      <c r="L151" s="106"/>
      <c r="M151" s="92"/>
      <c r="N151" s="106"/>
      <c r="O151" s="106"/>
      <c r="P151" s="127"/>
      <c r="R151" s="127"/>
      <c r="S151" s="127"/>
      <c r="T151" s="127"/>
      <c r="U151" s="128"/>
      <c r="V151" s="127"/>
      <c r="W151" s="127"/>
      <c r="X151" s="127"/>
      <c r="Y151" s="127"/>
      <c r="Z151" s="127"/>
      <c r="AA151" s="127"/>
      <c r="AB151" s="127"/>
      <c r="AC151" s="127"/>
      <c r="AD151" s="127"/>
    </row>
    <row r="152" spans="1:30" ht="13.5">
      <c r="A152" s="126"/>
      <c r="B152" s="111"/>
      <c r="C152" s="20" t="str">
        <f>O102</f>
        <v>Jožica Može</v>
      </c>
      <c r="D152" s="133">
        <v>168</v>
      </c>
      <c r="E152" s="134"/>
      <c r="F152" s="133">
        <v>177</v>
      </c>
      <c r="G152" s="21" t="str">
        <f>K118</f>
        <v>Lidija Zaletel</v>
      </c>
      <c r="H152" s="111"/>
      <c r="J152" s="106"/>
      <c r="K152" s="106"/>
      <c r="L152" s="106"/>
      <c r="M152" s="92"/>
      <c r="N152" s="106"/>
      <c r="O152" s="106"/>
      <c r="P152" s="127"/>
      <c r="R152" s="127"/>
      <c r="S152" s="127"/>
      <c r="T152" s="127"/>
      <c r="U152" s="128"/>
      <c r="V152" s="127"/>
      <c r="W152" s="127"/>
      <c r="X152" s="127"/>
      <c r="Y152" s="127"/>
      <c r="Z152" s="127"/>
      <c r="AA152" s="127"/>
      <c r="AB152" s="127"/>
      <c r="AC152" s="127"/>
      <c r="AD152" s="127"/>
    </row>
    <row r="153" spans="1:30" ht="13.5">
      <c r="A153" s="126"/>
      <c r="B153" s="109">
        <f>SUM(D151:D152)</f>
        <v>363</v>
      </c>
      <c r="C153" s="28" t="s">
        <v>1</v>
      </c>
      <c r="D153" s="15">
        <f>IF(D152=0,"",B153)</f>
        <v>363</v>
      </c>
      <c r="E153" s="15">
        <f>SUM(F151:F152)</f>
        <v>302</v>
      </c>
      <c r="F153" s="15">
        <f>IF(F152=0,"",E153)</f>
        <v>302</v>
      </c>
      <c r="G153" s="31" t="s">
        <v>1</v>
      </c>
      <c r="H153" s="111"/>
      <c r="J153" s="106"/>
      <c r="K153" s="106"/>
      <c r="L153" s="106"/>
      <c r="M153" s="92"/>
      <c r="N153" s="106"/>
      <c r="O153" s="106"/>
      <c r="P153" s="127"/>
      <c r="R153" s="127"/>
      <c r="S153" s="127"/>
      <c r="T153" s="127"/>
      <c r="U153" s="128"/>
      <c r="V153" s="127"/>
      <c r="W153" s="127"/>
      <c r="X153" s="127"/>
      <c r="Y153" s="127"/>
      <c r="Z153" s="127"/>
      <c r="AA153" s="127"/>
      <c r="AB153" s="127"/>
      <c r="AC153" s="127"/>
      <c r="AD153" s="127"/>
    </row>
    <row r="154" spans="1:30" ht="13.5">
      <c r="A154" s="126"/>
      <c r="B154" s="109">
        <f>IF(D153&gt;F153,40,IF(D153=F153,20,0))</f>
        <v>40</v>
      </c>
      <c r="C154" s="28" t="s">
        <v>0</v>
      </c>
      <c r="D154" s="15">
        <f>IF(D152=0,"",B154)</f>
        <v>40</v>
      </c>
      <c r="E154" s="15">
        <f>IF(F153&gt;D153,40,IF(F153=D153,20,0))</f>
        <v>0</v>
      </c>
      <c r="F154" s="15">
        <f>IF(F152=0,"",E154)</f>
        <v>0</v>
      </c>
      <c r="G154" s="31" t="s">
        <v>0</v>
      </c>
      <c r="H154" s="111"/>
      <c r="J154" s="106"/>
      <c r="K154" s="106"/>
      <c r="L154" s="106"/>
      <c r="M154" s="92"/>
      <c r="N154" s="106"/>
      <c r="O154" s="106"/>
      <c r="P154" s="127"/>
      <c r="R154" s="127"/>
      <c r="S154" s="127"/>
      <c r="T154" s="127"/>
      <c r="U154" s="128"/>
      <c r="V154" s="127"/>
      <c r="W154" s="127"/>
      <c r="X154" s="127"/>
      <c r="Y154" s="127"/>
      <c r="Z154" s="127"/>
      <c r="AA154" s="127"/>
      <c r="AB154" s="127"/>
      <c r="AC154" s="127"/>
      <c r="AD154" s="127"/>
    </row>
    <row r="155" spans="1:30" ht="13.5">
      <c r="A155" s="126"/>
      <c r="B155" s="109">
        <f>IF(D153&gt;480,20,IF(D153&gt;440,10,0))</f>
        <v>0</v>
      </c>
      <c r="C155" s="28" t="s">
        <v>2</v>
      </c>
      <c r="D155" s="15">
        <f>IF(D152=0,"",B155)</f>
        <v>0</v>
      </c>
      <c r="E155" s="15">
        <f>IF(F153&gt;480,20,IF(F153&gt;440,10,0))</f>
        <v>0</v>
      </c>
      <c r="F155" s="15">
        <f>IF(F152=0,"",E155)</f>
        <v>0</v>
      </c>
      <c r="G155" s="31" t="s">
        <v>2</v>
      </c>
      <c r="H155" s="111"/>
      <c r="J155" s="106"/>
      <c r="K155" s="106"/>
      <c r="L155" s="106"/>
      <c r="M155" s="92"/>
      <c r="N155" s="106"/>
      <c r="O155" s="106"/>
      <c r="P155" s="127"/>
      <c r="R155" s="127"/>
      <c r="S155" s="127"/>
      <c r="T155" s="127"/>
      <c r="U155" s="128"/>
      <c r="V155" s="127"/>
      <c r="W155" s="127"/>
      <c r="X155" s="127"/>
      <c r="Y155" s="127"/>
      <c r="Z155" s="127"/>
      <c r="AA155" s="127"/>
      <c r="AB155" s="127"/>
      <c r="AC155" s="127"/>
      <c r="AD155" s="127"/>
    </row>
    <row r="156" spans="1:30" ht="15" thickBot="1">
      <c r="A156" s="126"/>
      <c r="B156" s="108"/>
      <c r="C156" s="29" t="s">
        <v>3</v>
      </c>
      <c r="D156" s="30">
        <f>IF(D152=0,"",(SUM(D153:D155)))</f>
        <v>403</v>
      </c>
      <c r="E156" s="96"/>
      <c r="F156" s="30">
        <f>IF(F152=0,"",(SUM(F153:F155)))</f>
        <v>302</v>
      </c>
      <c r="G156" s="32" t="s">
        <v>3</v>
      </c>
      <c r="H156" s="118"/>
      <c r="J156" s="106"/>
      <c r="K156" s="106"/>
      <c r="L156" s="106"/>
      <c r="M156" s="92"/>
      <c r="N156" s="106"/>
      <c r="O156" s="106"/>
      <c r="P156" s="127"/>
      <c r="R156" s="127"/>
      <c r="S156" s="127"/>
      <c r="T156" s="127"/>
      <c r="U156" s="128"/>
      <c r="V156" s="127"/>
      <c r="W156" s="127"/>
      <c r="X156" s="127"/>
      <c r="Y156" s="127"/>
      <c r="Z156" s="127"/>
      <c r="AA156" s="127"/>
      <c r="AB156" s="127"/>
      <c r="AC156" s="127"/>
      <c r="AD156" s="127"/>
    </row>
  </sheetData>
  <sheetProtection password="CF6E" sheet="1"/>
  <mergeCells count="82">
    <mergeCell ref="A1:AD3"/>
    <mergeCell ref="D4:E5"/>
    <mergeCell ref="F4:F5"/>
    <mergeCell ref="G4:G5"/>
    <mergeCell ref="C4:C5"/>
    <mergeCell ref="D6:E7"/>
    <mergeCell ref="C6:C7"/>
    <mergeCell ref="C8:C9"/>
    <mergeCell ref="C10:C11"/>
    <mergeCell ref="C16:C17"/>
    <mergeCell ref="S4:U5"/>
    <mergeCell ref="Y4:Z5"/>
    <mergeCell ref="D8:E9"/>
    <mergeCell ref="F8:F9"/>
    <mergeCell ref="D12:E13"/>
    <mergeCell ref="C14:C15"/>
    <mergeCell ref="G14:G15"/>
    <mergeCell ref="F18:F19"/>
    <mergeCell ref="K4:O5"/>
    <mergeCell ref="N8:O9"/>
    <mergeCell ref="N10:O11"/>
    <mergeCell ref="N12:O13"/>
    <mergeCell ref="D10:E11"/>
    <mergeCell ref="N16:O17"/>
    <mergeCell ref="N18:O19"/>
    <mergeCell ref="G18:G19"/>
    <mergeCell ref="D18:E19"/>
    <mergeCell ref="G16:G17"/>
    <mergeCell ref="F16:F17"/>
    <mergeCell ref="F6:F7"/>
    <mergeCell ref="C22:G23"/>
    <mergeCell ref="K22:O23"/>
    <mergeCell ref="C18:C19"/>
    <mergeCell ref="C12:C13"/>
    <mergeCell ref="C20:C21"/>
    <mergeCell ref="D16:E17"/>
    <mergeCell ref="D14:E15"/>
    <mergeCell ref="N14:O15"/>
    <mergeCell ref="G12:G13"/>
    <mergeCell ref="K6:M7"/>
    <mergeCell ref="K8:M9"/>
    <mergeCell ref="H10:I10"/>
    <mergeCell ref="H11:I11"/>
    <mergeCell ref="H9:I9"/>
    <mergeCell ref="K56:O57"/>
    <mergeCell ref="G20:G21"/>
    <mergeCell ref="D20:E21"/>
    <mergeCell ref="K10:M11"/>
    <mergeCell ref="K12:M13"/>
    <mergeCell ref="K14:M15"/>
    <mergeCell ref="K16:M17"/>
    <mergeCell ref="K18:M19"/>
    <mergeCell ref="F20:F21"/>
    <mergeCell ref="G10:G11"/>
    <mergeCell ref="C89:G91"/>
    <mergeCell ref="K89:O91"/>
    <mergeCell ref="K20:M21"/>
    <mergeCell ref="N20:O21"/>
    <mergeCell ref="C56:G57"/>
    <mergeCell ref="G6:G7"/>
    <mergeCell ref="G8:G9"/>
    <mergeCell ref="F10:F11"/>
    <mergeCell ref="F12:F13"/>
    <mergeCell ref="F14:F15"/>
    <mergeCell ref="T16:U16"/>
    <mergeCell ref="T17:U17"/>
    <mergeCell ref="T6:U6"/>
    <mergeCell ref="T7:U7"/>
    <mergeCell ref="T8:U8"/>
    <mergeCell ref="T9:U9"/>
    <mergeCell ref="T10:U10"/>
    <mergeCell ref="T11:U11"/>
    <mergeCell ref="C124:G125"/>
    <mergeCell ref="T18:U18"/>
    <mergeCell ref="T19:U19"/>
    <mergeCell ref="T20:U20"/>
    <mergeCell ref="T21:U21"/>
    <mergeCell ref="N6:O7"/>
    <mergeCell ref="T12:U12"/>
    <mergeCell ref="T13:U13"/>
    <mergeCell ref="T14:U14"/>
    <mergeCell ref="T15:U15"/>
  </mergeCells>
  <printOptions/>
  <pageMargins left="0.07" right="0.17" top="0.2" bottom="0.17" header="0.17" footer="0.17"/>
  <pageSetup firstPageNumber="1" useFirstPageNumber="1" horizontalDpi="300" verticalDpi="300" orientation="landscape" paperSize="9" scale="99"/>
  <headerFooter alignWithMargins="0">
    <oddHeader>&amp;C&amp;"Times New Roman,Navadno"&amp;12&amp;A</oddHeader>
    <oddFooter>&amp;C&amp;"Times New Roman,Navadno"&amp;12Stran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Y8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6.00390625" style="52" customWidth="1"/>
    <col min="2" max="2" width="4.28125" style="52" customWidth="1"/>
    <col min="3" max="3" width="21.140625" style="52" customWidth="1"/>
    <col min="4" max="4" width="10.8515625" style="87" customWidth="1"/>
    <col min="5" max="18" width="4.8515625" style="87" hidden="1" customWidth="1"/>
    <col min="19" max="19" width="17.00390625" style="87" customWidth="1"/>
    <col min="20" max="20" width="3.7109375" style="87" customWidth="1"/>
    <col min="21" max="21" width="4.28125" style="52" customWidth="1"/>
    <col min="22" max="22" width="20.7109375" style="52" customWidth="1"/>
    <col min="23" max="23" width="6.140625" style="87" customWidth="1"/>
    <col min="24" max="24" width="3.421875" style="87" customWidth="1"/>
    <col min="25" max="25" width="3.00390625" style="52" customWidth="1"/>
    <col min="26" max="26" width="3.8515625" style="52" hidden="1" customWidth="1"/>
    <col min="27" max="27" width="23.00390625" style="52" hidden="1" customWidth="1"/>
    <col min="28" max="28" width="3.00390625" style="52" hidden="1" customWidth="1"/>
    <col min="29" max="29" width="5.421875" style="53" hidden="1" customWidth="1"/>
    <col min="30" max="32" width="2.421875" style="53" hidden="1" customWidth="1"/>
    <col min="33" max="33" width="2.8515625" style="53" hidden="1" customWidth="1"/>
    <col min="34" max="34" width="19.7109375" style="53" hidden="1" customWidth="1"/>
    <col min="35" max="35" width="5.421875" style="53" hidden="1" customWidth="1"/>
    <col min="36" max="36" width="4.8515625" style="53" hidden="1" customWidth="1"/>
    <col min="37" max="37" width="5.28125" style="53" hidden="1" customWidth="1"/>
    <col min="38" max="38" width="3.8515625" style="53" hidden="1" customWidth="1"/>
    <col min="39" max="39" width="3.28125" style="53" hidden="1" customWidth="1"/>
    <col min="40" max="40" width="4.421875" style="53" hidden="1" customWidth="1"/>
    <col min="41" max="41" width="11.140625" style="53" hidden="1" customWidth="1"/>
    <col min="42" max="42" width="10.00390625" style="53" hidden="1" customWidth="1"/>
    <col min="43" max="43" width="3.140625" style="53" hidden="1" customWidth="1"/>
    <col min="44" max="44" width="13.00390625" style="53" hidden="1" customWidth="1"/>
    <col min="45" max="45" width="5.8515625" style="53" hidden="1" customWidth="1"/>
    <col min="46" max="46" width="4.00390625" style="53" hidden="1" customWidth="1"/>
    <col min="47" max="47" width="18.7109375" style="53" hidden="1" customWidth="1"/>
    <col min="48" max="53" width="4.421875" style="53" hidden="1" customWidth="1"/>
    <col min="54" max="54" width="5.8515625" style="53" hidden="1" customWidth="1"/>
    <col min="55" max="55" width="4.421875" style="53" hidden="1" customWidth="1"/>
    <col min="56" max="56" width="5.00390625" style="53" hidden="1" customWidth="1"/>
    <col min="57" max="57" width="11.8515625" style="53" hidden="1" customWidth="1"/>
    <col min="58" max="58" width="12.421875" style="53" hidden="1" customWidth="1"/>
    <col min="59" max="59" width="3.8515625" style="53" hidden="1" customWidth="1"/>
    <col min="60" max="60" width="18.00390625" style="53" hidden="1" customWidth="1"/>
    <col min="61" max="61" width="8.28125" style="53" hidden="1" customWidth="1"/>
    <col min="62" max="62" width="3.140625" style="53" hidden="1" customWidth="1"/>
    <col min="63" max="84" width="7.8515625" style="53" customWidth="1"/>
    <col min="85" max="85" width="16.8515625" style="53" customWidth="1"/>
    <col min="86" max="91" width="5.7109375" style="53" customWidth="1"/>
    <col min="92" max="92" width="5.421875" style="53" customWidth="1"/>
    <col min="93" max="93" width="7.28125" style="53" customWidth="1"/>
    <col min="94" max="102" width="5.421875" style="53" customWidth="1"/>
    <col min="103" max="103" width="6.421875" style="53" customWidth="1"/>
    <col min="104" max="110" width="5.421875" style="53" customWidth="1"/>
    <col min="111" max="114" width="7.421875" style="53" customWidth="1"/>
    <col min="115" max="121" width="5.421875" style="53" customWidth="1"/>
    <col min="122" max="124" width="7.421875" style="53" customWidth="1"/>
    <col min="125" max="126" width="9.140625" style="53" customWidth="1"/>
    <col min="127" max="127" width="4.28125" style="53" customWidth="1"/>
    <col min="128" max="128" width="5.8515625" style="53" customWidth="1"/>
    <col min="129" max="130" width="4.28125" style="53" customWidth="1"/>
    <col min="131" max="132" width="5.140625" style="53" customWidth="1"/>
    <col min="133" max="133" width="15.8515625" style="53" customWidth="1"/>
    <col min="134" max="152" width="4.7109375" style="53" customWidth="1"/>
    <col min="153" max="153" width="3.7109375" style="53" customWidth="1"/>
    <col min="154" max="154" width="62.421875" style="53" customWidth="1"/>
    <col min="155" max="155" width="9.140625" style="53" customWidth="1"/>
    <col min="156" max="16384" width="9.140625" style="52" customWidth="1"/>
  </cols>
  <sheetData>
    <row r="1" spans="2:155" s="35" customFormat="1" ht="24.75" customHeight="1">
      <c r="B1" s="36" t="s">
        <v>14</v>
      </c>
      <c r="C1" s="36"/>
      <c r="D1" s="37"/>
      <c r="E1" s="37"/>
      <c r="F1" s="36"/>
      <c r="G1" s="38">
        <v>2013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37"/>
      <c r="T1" s="41"/>
      <c r="U1" s="42"/>
      <c r="V1" s="42"/>
      <c r="W1" s="41"/>
      <c r="X1" s="41"/>
      <c r="Y1" s="42"/>
      <c r="Z1" s="185"/>
      <c r="AA1" s="186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</row>
    <row r="2" spans="2:155" s="35" customFormat="1" ht="24.75" customHeight="1">
      <c r="B2" s="36" t="s">
        <v>15</v>
      </c>
      <c r="C2" s="36"/>
      <c r="D2" s="43" t="s">
        <v>16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42"/>
      <c r="V2" s="42"/>
      <c r="W2" s="41"/>
      <c r="X2" s="41"/>
      <c r="Y2" s="42"/>
      <c r="Z2" s="186"/>
      <c r="AA2" s="186"/>
      <c r="AB2" s="46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</row>
    <row r="3" spans="2:155" s="35" customFormat="1" ht="24.75" customHeight="1">
      <c r="B3" s="47" t="s">
        <v>17</v>
      </c>
      <c r="C3" s="47"/>
      <c r="D3" s="48" t="s">
        <v>18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9">
        <v>41287</v>
      </c>
      <c r="T3" s="50"/>
      <c r="U3" s="42"/>
      <c r="V3" s="51"/>
      <c r="W3" s="41"/>
      <c r="X3" s="41"/>
      <c r="Y3" s="42"/>
      <c r="Z3" s="186"/>
      <c r="AA3" s="186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</row>
    <row r="4" spans="2:133" ht="8.25" customHeight="1">
      <c r="B4" s="53"/>
      <c r="C4" s="53"/>
      <c r="D4" s="54"/>
      <c r="E4" s="55"/>
      <c r="F4" s="55"/>
      <c r="G4" s="55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3"/>
      <c r="V4" s="53"/>
      <c r="W4" s="54"/>
      <c r="X4" s="54"/>
      <c r="Y4" s="53"/>
      <c r="Z4" s="53"/>
      <c r="AA4" s="53"/>
      <c r="AB4" s="53"/>
      <c r="EC4" s="56"/>
    </row>
    <row r="5" spans="2:46" s="53" customFormat="1" ht="12.75" customHeight="1">
      <c r="B5" s="57"/>
      <c r="C5" s="58"/>
      <c r="D5" s="59">
        <v>1</v>
      </c>
      <c r="E5" s="59">
        <v>2</v>
      </c>
      <c r="F5" s="59">
        <v>3</v>
      </c>
      <c r="G5" s="59">
        <v>4</v>
      </c>
      <c r="H5" s="59">
        <v>5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 t="s">
        <v>19</v>
      </c>
      <c r="T5" s="60"/>
      <c r="V5" s="187" t="s">
        <v>20</v>
      </c>
      <c r="W5" s="188"/>
      <c r="X5" s="61"/>
      <c r="Z5" s="187" t="s">
        <v>21</v>
      </c>
      <c r="AA5" s="189"/>
      <c r="AB5" s="62"/>
      <c r="AG5" s="63">
        <v>1</v>
      </c>
      <c r="AH5" s="63">
        <f>B5</f>
        <v>0</v>
      </c>
      <c r="AI5" s="63" t="e">
        <f>IF(#REF!="",0,#REF!)</f>
        <v>#REF!</v>
      </c>
      <c r="AJ5" s="63">
        <f>MIN(D6,E6,F6,G6,H6,R6)</f>
        <v>3012</v>
      </c>
      <c r="AK5" s="63">
        <f>MAX(D6,E6,F6,G6,H6,R6)</f>
        <v>3012</v>
      </c>
      <c r="AL5" s="63">
        <f>AK5-AJ5</f>
        <v>0</v>
      </c>
      <c r="AM5" s="64">
        <f>MIN(AL5,AL6)</f>
        <v>0</v>
      </c>
      <c r="AN5" s="63">
        <f>300-AM5</f>
        <v>300</v>
      </c>
      <c r="AO5" s="63" t="e">
        <f>AI5*1000000+AN5*100+AG5</f>
        <v>#REF!</v>
      </c>
      <c r="AP5" s="63" t="e">
        <f aca="true" t="shared" si="0" ref="AP5:AP49">LARGE(AO$5:AO$60,AG5)</f>
        <v>#REF!</v>
      </c>
      <c r="AQ5" s="63" t="e">
        <f aca="true" t="shared" si="1" ref="AQ5:AQ49">MATCH(AP5,AO$5:AO$47,0)</f>
        <v>#REF!</v>
      </c>
      <c r="AR5" s="63" t="e">
        <f aca="true" t="shared" si="2" ref="AR5:AR49">INDEX(AH$5:AH$49,AQ5)</f>
        <v>#REF!</v>
      </c>
      <c r="AS5" s="63" t="e">
        <f aca="true" t="shared" si="3" ref="AS5:AS49">INDEX(AI$5:AI$49,AQ5)</f>
        <v>#REF!</v>
      </c>
      <c r="AT5" s="63">
        <v>25</v>
      </c>
    </row>
    <row r="6" spans="2:62" s="53" customFormat="1" ht="12.75" customHeight="1">
      <c r="B6" s="65">
        <v>1</v>
      </c>
      <c r="C6" s="63" t="str">
        <f>Rezultati!C6</f>
        <v>FENIKS 1</v>
      </c>
      <c r="D6" s="65">
        <f>Rezultati!G6</f>
        <v>3012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>
        <f>SUM(D6:M6)</f>
        <v>3012</v>
      </c>
      <c r="T6" s="67"/>
      <c r="U6" s="54" t="s">
        <v>22</v>
      </c>
      <c r="V6" s="68" t="str">
        <f>IF(BH6=0,"",BH6)</f>
        <v>FENIKS 1</v>
      </c>
      <c r="W6" s="69">
        <f>IF(V6="","",BI6)</f>
        <v>3012</v>
      </c>
      <c r="X6" s="70">
        <f>IF(V6="","",BJ6)</f>
        <v>12</v>
      </c>
      <c r="Z6" s="71">
        <v>1</v>
      </c>
      <c r="AA6" s="72" t="s">
        <v>23</v>
      </c>
      <c r="AC6" s="53">
        <f aca="true" t="shared" si="4" ref="AC6:AC69">MATCH(B6,Z$6:Z$100,0)</f>
        <v>1</v>
      </c>
      <c r="AD6" s="53">
        <f>IF(S6="",0,1)</f>
        <v>1</v>
      </c>
      <c r="AE6" s="53">
        <f>AD6+AD7</f>
        <v>2</v>
      </c>
      <c r="AG6" s="63">
        <f>AG5+1</f>
        <v>2</v>
      </c>
      <c r="AH6" s="63"/>
      <c r="AI6" s="63"/>
      <c r="AJ6" s="63">
        <f>MIN(D7,E7,F7,G7,H7,R7)</f>
        <v>2492</v>
      </c>
      <c r="AK6" s="63">
        <f>MAX(D7,E7,F7,G7,H7,R7)</f>
        <v>2492</v>
      </c>
      <c r="AL6" s="63">
        <f>AK6-AJ6</f>
        <v>0</v>
      </c>
      <c r="AM6" s="63"/>
      <c r="AN6" s="63"/>
      <c r="AO6" s="63"/>
      <c r="AP6" s="63" t="e">
        <f t="shared" si="0"/>
        <v>#REF!</v>
      </c>
      <c r="AQ6" s="63" t="e">
        <f t="shared" si="1"/>
        <v>#REF!</v>
      </c>
      <c r="AR6" s="63" t="e">
        <f t="shared" si="2"/>
        <v>#REF!</v>
      </c>
      <c r="AS6" s="63" t="e">
        <f t="shared" si="3"/>
        <v>#REF!</v>
      </c>
      <c r="AT6" s="63">
        <v>20</v>
      </c>
      <c r="AU6" s="53" t="str">
        <f>IF(C6="",0,C6)</f>
        <v>FENIKS 1</v>
      </c>
      <c r="AV6" s="53">
        <f>D6</f>
        <v>3012</v>
      </c>
      <c r="AW6" s="53">
        <f>E6</f>
        <v>0</v>
      </c>
      <c r="AX6" s="53">
        <f>F6</f>
        <v>0</v>
      </c>
      <c r="AY6" s="53">
        <f>G6</f>
        <v>0</v>
      </c>
      <c r="AZ6" s="53">
        <f>H6</f>
        <v>0</v>
      </c>
      <c r="BA6" s="53">
        <f aca="true" t="shared" si="5" ref="BA6:BA69">R6</f>
        <v>0</v>
      </c>
      <c r="BB6" s="53">
        <f>IF(S6="",0,S6)</f>
        <v>3012</v>
      </c>
      <c r="BC6" s="53">
        <f>AL5</f>
        <v>0</v>
      </c>
      <c r="BD6" s="53">
        <f>300-BC6</f>
        <v>300</v>
      </c>
      <c r="BE6" s="53">
        <f>IF(AU6=0,0,BB6*1000000+BD6*100+AG6)</f>
        <v>3012030002</v>
      </c>
      <c r="BF6" s="53">
        <f aca="true" t="shared" si="6" ref="BF6:BF68">LARGE(BE$6:BE$69,AG5)</f>
        <v>3012030002</v>
      </c>
      <c r="BG6" s="53">
        <f aca="true" t="shared" si="7" ref="BG6:BG68">MATCH(BF6,BE$6:BE$69,0)</f>
        <v>1</v>
      </c>
      <c r="BH6" s="53" t="str">
        <f aca="true" t="shared" si="8" ref="BH6:BH68">INDEX(AU$6:AU$69,BG6)</f>
        <v>FENIKS 1</v>
      </c>
      <c r="BI6" s="53">
        <f aca="true" t="shared" si="9" ref="BI6:BI68">INDEX(BB$6:BB$69,BG6)</f>
        <v>3012</v>
      </c>
      <c r="BJ6" s="53">
        <v>12</v>
      </c>
    </row>
    <row r="7" spans="2:62" s="53" customFormat="1" ht="12.75" customHeight="1">
      <c r="B7" s="65">
        <v>2</v>
      </c>
      <c r="C7" s="63" t="str">
        <f>Rezultati!C8</f>
        <v>FENIKS 2</v>
      </c>
      <c r="D7" s="65">
        <f>Rezultati!G8</f>
        <v>2492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>
        <f aca="true" t="shared" si="10" ref="S7:S25">SUM(D7:M7)</f>
        <v>2492</v>
      </c>
      <c r="T7" s="67"/>
      <c r="U7" s="54" t="s">
        <v>24</v>
      </c>
      <c r="V7" s="68" t="str">
        <f aca="true" t="shared" si="11" ref="V7:V70">IF(BH7=0,"",BH7)</f>
        <v>EPIC 1</v>
      </c>
      <c r="W7" s="69">
        <f aca="true" t="shared" si="12" ref="W7:W70">IF(V7="","",BI7)</f>
        <v>2605</v>
      </c>
      <c r="X7" s="70">
        <f aca="true" t="shared" si="13" ref="X7:X70">IF(V7="","",BJ7)</f>
        <v>12</v>
      </c>
      <c r="Z7" s="73">
        <v>2</v>
      </c>
      <c r="AA7" s="72" t="s">
        <v>25</v>
      </c>
      <c r="AC7" s="53">
        <f t="shared" si="4"/>
        <v>2</v>
      </c>
      <c r="AD7" s="53">
        <f>IF(S7="",0,1)</f>
        <v>1</v>
      </c>
      <c r="AG7" s="63">
        <f aca="true" t="shared" si="14" ref="AG7:AG70">AG6+1</f>
        <v>3</v>
      </c>
      <c r="AH7" s="63"/>
      <c r="AI7" s="63"/>
      <c r="AJ7" s="63"/>
      <c r="AK7" s="63"/>
      <c r="AL7" s="63"/>
      <c r="AM7" s="63"/>
      <c r="AN7" s="63"/>
      <c r="AO7" s="63"/>
      <c r="AP7" s="63" t="e">
        <f t="shared" si="0"/>
        <v>#REF!</v>
      </c>
      <c r="AQ7" s="63" t="e">
        <f t="shared" si="1"/>
        <v>#REF!</v>
      </c>
      <c r="AR7" s="63" t="e">
        <f t="shared" si="2"/>
        <v>#REF!</v>
      </c>
      <c r="AS7" s="63" t="e">
        <f t="shared" si="3"/>
        <v>#REF!</v>
      </c>
      <c r="AT7" s="63">
        <v>15</v>
      </c>
      <c r="AU7" s="53" t="str">
        <f aca="true" t="shared" si="15" ref="AU7:AU69">IF(C7="",0,C7)</f>
        <v>FENIKS 2</v>
      </c>
      <c r="AV7" s="53">
        <f aca="true" t="shared" si="16" ref="AV7:AZ57">D7</f>
        <v>2492</v>
      </c>
      <c r="AW7" s="53">
        <f t="shared" si="16"/>
        <v>0</v>
      </c>
      <c r="AX7" s="53">
        <f t="shared" si="16"/>
        <v>0</v>
      </c>
      <c r="AY7" s="53">
        <f t="shared" si="16"/>
        <v>0</v>
      </c>
      <c r="AZ7" s="53">
        <f t="shared" si="16"/>
        <v>0</v>
      </c>
      <c r="BA7" s="53">
        <f t="shared" si="5"/>
        <v>0</v>
      </c>
      <c r="BB7" s="53">
        <f aca="true" t="shared" si="17" ref="BB7:BB69">IF(S7="",0,S7)</f>
        <v>2492</v>
      </c>
      <c r="BC7" s="53">
        <f aca="true" t="shared" si="18" ref="BC7:BC69">AL6</f>
        <v>0</v>
      </c>
      <c r="BD7" s="53">
        <f aca="true" t="shared" si="19" ref="BD7:BD70">300-BC7</f>
        <v>300</v>
      </c>
      <c r="BE7" s="53">
        <f aca="true" t="shared" si="20" ref="BE7:BE69">IF(AU7=0,0,BB7*1000000+BD7*100+AG7)</f>
        <v>2492030003</v>
      </c>
      <c r="BF7" s="53">
        <f t="shared" si="6"/>
        <v>2605030009</v>
      </c>
      <c r="BG7" s="53">
        <f t="shared" si="7"/>
        <v>8</v>
      </c>
      <c r="BH7" s="53" t="str">
        <f t="shared" si="8"/>
        <v>EPIC 1</v>
      </c>
      <c r="BI7" s="53">
        <f t="shared" si="9"/>
        <v>2605</v>
      </c>
      <c r="BJ7" s="53">
        <v>12</v>
      </c>
    </row>
    <row r="8" spans="2:62" s="53" customFormat="1" ht="12.75" customHeight="1">
      <c r="B8" s="65">
        <v>3</v>
      </c>
      <c r="C8" s="63" t="str">
        <f>Rezultati!C10</f>
        <v>OLIMPIJA</v>
      </c>
      <c r="D8" s="65">
        <f>Rezultati!G10</f>
        <v>2555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>
        <f t="shared" si="10"/>
        <v>2555</v>
      </c>
      <c r="T8" s="67"/>
      <c r="U8" s="54" t="s">
        <v>26</v>
      </c>
      <c r="V8" s="68" t="str">
        <f t="shared" si="11"/>
        <v>OLIMPIJA</v>
      </c>
      <c r="W8" s="69">
        <f t="shared" si="12"/>
        <v>2555</v>
      </c>
      <c r="X8" s="70">
        <f t="shared" si="13"/>
        <v>12</v>
      </c>
      <c r="Z8" s="74">
        <v>3</v>
      </c>
      <c r="AA8" s="75" t="s">
        <v>27</v>
      </c>
      <c r="AB8" s="76"/>
      <c r="AC8" s="53">
        <f t="shared" si="4"/>
        <v>3</v>
      </c>
      <c r="AG8" s="63">
        <f t="shared" si="14"/>
        <v>4</v>
      </c>
      <c r="AH8" s="63">
        <f>B8</f>
        <v>3</v>
      </c>
      <c r="AI8" s="63" t="e">
        <f>IF(#REF!="",0,#REF!)</f>
        <v>#REF!</v>
      </c>
      <c r="AJ8" s="63">
        <f>MIN(D9,E9,F9,G9,H9,R9)</f>
        <v>2469</v>
      </c>
      <c r="AK8" s="63">
        <f>MAX(D9,E9,F9,G9,H9,R9)</f>
        <v>2469</v>
      </c>
      <c r="AL8" s="63">
        <f>AK8-AJ8</f>
        <v>0</v>
      </c>
      <c r="AM8" s="64">
        <f>MIN(AL8,AL9)</f>
        <v>0</v>
      </c>
      <c r="AN8" s="63">
        <f>300-AM8</f>
        <v>300</v>
      </c>
      <c r="AO8" s="63" t="e">
        <f>AI8*1000000+AN8*100+AG8</f>
        <v>#REF!</v>
      </c>
      <c r="AP8" s="63" t="e">
        <f t="shared" si="0"/>
        <v>#REF!</v>
      </c>
      <c r="AQ8" s="63" t="e">
        <f t="shared" si="1"/>
        <v>#REF!</v>
      </c>
      <c r="AR8" s="63" t="e">
        <f t="shared" si="2"/>
        <v>#REF!</v>
      </c>
      <c r="AS8" s="63" t="e">
        <f t="shared" si="3"/>
        <v>#REF!</v>
      </c>
      <c r="AT8" s="63">
        <v>12</v>
      </c>
      <c r="AU8" s="53" t="str">
        <f t="shared" si="15"/>
        <v>OLIMPIJA</v>
      </c>
      <c r="AV8" s="53">
        <f t="shared" si="16"/>
        <v>2555</v>
      </c>
      <c r="AW8" s="53">
        <f t="shared" si="16"/>
        <v>0</v>
      </c>
      <c r="AX8" s="53">
        <f t="shared" si="16"/>
        <v>0</v>
      </c>
      <c r="AY8" s="53">
        <f t="shared" si="16"/>
        <v>0</v>
      </c>
      <c r="AZ8" s="53">
        <f t="shared" si="16"/>
        <v>0</v>
      </c>
      <c r="BA8" s="53">
        <f t="shared" si="5"/>
        <v>0</v>
      </c>
      <c r="BB8" s="53">
        <f t="shared" si="17"/>
        <v>2555</v>
      </c>
      <c r="BC8" s="53">
        <f t="shared" si="18"/>
        <v>0</v>
      </c>
      <c r="BD8" s="53">
        <f t="shared" si="19"/>
        <v>300</v>
      </c>
      <c r="BE8" s="53">
        <f t="shared" si="20"/>
        <v>2555030004</v>
      </c>
      <c r="BF8" s="53">
        <f t="shared" si="6"/>
        <v>2555030004</v>
      </c>
      <c r="BG8" s="53">
        <f t="shared" si="7"/>
        <v>3</v>
      </c>
      <c r="BH8" s="53" t="str">
        <f t="shared" si="8"/>
        <v>OLIMPIJA</v>
      </c>
      <c r="BI8" s="53">
        <f t="shared" si="9"/>
        <v>2555</v>
      </c>
      <c r="BJ8" s="53">
        <v>12</v>
      </c>
    </row>
    <row r="9" spans="2:62" s="53" customFormat="1" ht="12.75" customHeight="1">
      <c r="B9" s="65">
        <v>4</v>
      </c>
      <c r="C9" s="63" t="str">
        <f>Rezultati!C12</f>
        <v>ZAGORJE 1</v>
      </c>
      <c r="D9" s="65">
        <f>Rezultati!G12</f>
        <v>2469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>
        <f t="shared" si="10"/>
        <v>2469</v>
      </c>
      <c r="T9" s="67"/>
      <c r="U9" s="54" t="s">
        <v>28</v>
      </c>
      <c r="V9" s="68" t="str">
        <f t="shared" si="11"/>
        <v>ZAGORJE 3</v>
      </c>
      <c r="W9" s="69">
        <f t="shared" si="12"/>
        <v>2512</v>
      </c>
      <c r="X9" s="70">
        <f t="shared" si="13"/>
        <v>12</v>
      </c>
      <c r="Z9" s="77">
        <v>4</v>
      </c>
      <c r="AA9" s="72" t="s">
        <v>29</v>
      </c>
      <c r="AC9" s="53">
        <f t="shared" si="4"/>
        <v>4</v>
      </c>
      <c r="AD9" s="53">
        <f>IF(S9="",0,1)</f>
        <v>1</v>
      </c>
      <c r="AE9" s="53">
        <f>AD9+AD10</f>
        <v>2</v>
      </c>
      <c r="AG9" s="63">
        <f t="shared" si="14"/>
        <v>5</v>
      </c>
      <c r="AH9" s="63"/>
      <c r="AI9" s="63"/>
      <c r="AJ9" s="63">
        <f>MIN(D10,E10,F10,G10,H10,R10)</f>
        <v>2512</v>
      </c>
      <c r="AK9" s="63">
        <f>MAX(D10,E10,F10,G10,H10,R10)</f>
        <v>2512</v>
      </c>
      <c r="AL9" s="63">
        <f>AK9-AJ9</f>
        <v>0</v>
      </c>
      <c r="AM9" s="63"/>
      <c r="AN9" s="63"/>
      <c r="AO9" s="63"/>
      <c r="AP9" s="63" t="e">
        <f t="shared" si="0"/>
        <v>#REF!</v>
      </c>
      <c r="AQ9" s="63" t="e">
        <f t="shared" si="1"/>
        <v>#REF!</v>
      </c>
      <c r="AR9" s="63" t="e">
        <f t="shared" si="2"/>
        <v>#REF!</v>
      </c>
      <c r="AS9" s="63" t="e">
        <f t="shared" si="3"/>
        <v>#REF!</v>
      </c>
      <c r="AT9" s="63">
        <v>10</v>
      </c>
      <c r="AU9" s="53" t="str">
        <f t="shared" si="15"/>
        <v>ZAGORJE 1</v>
      </c>
      <c r="AV9" s="53">
        <f t="shared" si="16"/>
        <v>2469</v>
      </c>
      <c r="AW9" s="53">
        <f t="shared" si="16"/>
        <v>0</v>
      </c>
      <c r="AX9" s="53">
        <f t="shared" si="16"/>
        <v>0</v>
      </c>
      <c r="AY9" s="53">
        <f t="shared" si="16"/>
        <v>0</v>
      </c>
      <c r="AZ9" s="53">
        <f t="shared" si="16"/>
        <v>0</v>
      </c>
      <c r="BA9" s="53">
        <f t="shared" si="5"/>
        <v>0</v>
      </c>
      <c r="BB9" s="53">
        <f t="shared" si="17"/>
        <v>2469</v>
      </c>
      <c r="BC9" s="53">
        <f t="shared" si="18"/>
        <v>0</v>
      </c>
      <c r="BD9" s="53">
        <f t="shared" si="19"/>
        <v>300</v>
      </c>
      <c r="BE9" s="53">
        <f t="shared" si="20"/>
        <v>2469030005</v>
      </c>
      <c r="BF9" s="53">
        <f t="shared" si="6"/>
        <v>2512030006</v>
      </c>
      <c r="BG9" s="53">
        <f t="shared" si="7"/>
        <v>5</v>
      </c>
      <c r="BH9" s="53" t="str">
        <f t="shared" si="8"/>
        <v>ZAGORJE 3</v>
      </c>
      <c r="BI9" s="53">
        <f t="shared" si="9"/>
        <v>2512</v>
      </c>
      <c r="BJ9" s="53">
        <v>12</v>
      </c>
    </row>
    <row r="10" spans="2:62" s="53" customFormat="1" ht="12.75" customHeight="1">
      <c r="B10" s="65">
        <v>5</v>
      </c>
      <c r="C10" s="63" t="str">
        <f>Rezultati!C14</f>
        <v>ZAGORJE 3</v>
      </c>
      <c r="D10" s="65">
        <f>Rezultati!G14</f>
        <v>2512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>
        <f t="shared" si="10"/>
        <v>2512</v>
      </c>
      <c r="T10" s="67"/>
      <c r="U10" s="54" t="s">
        <v>30</v>
      </c>
      <c r="V10" s="68" t="str">
        <f t="shared" si="11"/>
        <v>FENIKS 2</v>
      </c>
      <c r="W10" s="69">
        <f t="shared" si="12"/>
        <v>2492</v>
      </c>
      <c r="X10" s="70">
        <f t="shared" si="13"/>
        <v>12</v>
      </c>
      <c r="Z10" s="71">
        <v>5</v>
      </c>
      <c r="AA10" s="72" t="s">
        <v>31</v>
      </c>
      <c r="AC10" s="53">
        <f t="shared" si="4"/>
        <v>5</v>
      </c>
      <c r="AD10" s="53">
        <f>IF(S10="",0,1)</f>
        <v>1</v>
      </c>
      <c r="AG10" s="63">
        <f t="shared" si="14"/>
        <v>6</v>
      </c>
      <c r="AH10" s="63"/>
      <c r="AI10" s="63"/>
      <c r="AJ10" s="63"/>
      <c r="AK10" s="63"/>
      <c r="AL10" s="63"/>
      <c r="AM10" s="63"/>
      <c r="AN10" s="63"/>
      <c r="AO10" s="63"/>
      <c r="AP10" s="63" t="e">
        <f t="shared" si="0"/>
        <v>#REF!</v>
      </c>
      <c r="AQ10" s="63" t="e">
        <f t="shared" si="1"/>
        <v>#REF!</v>
      </c>
      <c r="AR10" s="63" t="e">
        <f t="shared" si="2"/>
        <v>#REF!</v>
      </c>
      <c r="AS10" s="63" t="e">
        <f t="shared" si="3"/>
        <v>#REF!</v>
      </c>
      <c r="AT10" s="63">
        <v>8</v>
      </c>
      <c r="AU10" s="53" t="str">
        <f t="shared" si="15"/>
        <v>ZAGORJE 3</v>
      </c>
      <c r="AV10" s="53">
        <f t="shared" si="16"/>
        <v>2512</v>
      </c>
      <c r="AW10" s="53">
        <f t="shared" si="16"/>
        <v>0</v>
      </c>
      <c r="AX10" s="53">
        <f t="shared" si="16"/>
        <v>0</v>
      </c>
      <c r="AY10" s="53">
        <f t="shared" si="16"/>
        <v>0</v>
      </c>
      <c r="AZ10" s="53">
        <f t="shared" si="16"/>
        <v>0</v>
      </c>
      <c r="BA10" s="53">
        <f t="shared" si="5"/>
        <v>0</v>
      </c>
      <c r="BB10" s="53">
        <f t="shared" si="17"/>
        <v>2512</v>
      </c>
      <c r="BC10" s="53">
        <f t="shared" si="18"/>
        <v>0</v>
      </c>
      <c r="BD10" s="53">
        <f t="shared" si="19"/>
        <v>300</v>
      </c>
      <c r="BE10" s="53">
        <f t="shared" si="20"/>
        <v>2512030006</v>
      </c>
      <c r="BF10" s="53">
        <f t="shared" si="6"/>
        <v>2492030003</v>
      </c>
      <c r="BG10" s="53">
        <f t="shared" si="7"/>
        <v>2</v>
      </c>
      <c r="BH10" s="53" t="str">
        <f t="shared" si="8"/>
        <v>FENIKS 2</v>
      </c>
      <c r="BI10" s="53">
        <f t="shared" si="9"/>
        <v>2492</v>
      </c>
      <c r="BJ10" s="53">
        <v>12</v>
      </c>
    </row>
    <row r="11" spans="2:62" s="53" customFormat="1" ht="12.75" customHeight="1">
      <c r="B11" s="65">
        <v>6</v>
      </c>
      <c r="C11" s="63" t="str">
        <f>Rezultati!C16</f>
        <v>ZAGORJE 4</v>
      </c>
      <c r="D11" s="65">
        <f>Rezultati!G16</f>
        <v>2437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>
        <f t="shared" si="10"/>
        <v>2437</v>
      </c>
      <c r="T11" s="67"/>
      <c r="U11" s="54" t="s">
        <v>32</v>
      </c>
      <c r="V11" s="68" t="str">
        <f t="shared" si="11"/>
        <v>ZAGORJE 1</v>
      </c>
      <c r="W11" s="69">
        <f t="shared" si="12"/>
        <v>2469</v>
      </c>
      <c r="X11" s="70">
        <f t="shared" si="13"/>
        <v>12</v>
      </c>
      <c r="Z11" s="71">
        <v>6</v>
      </c>
      <c r="AA11" s="72" t="s">
        <v>33</v>
      </c>
      <c r="AC11" s="53">
        <f t="shared" si="4"/>
        <v>6</v>
      </c>
      <c r="AG11" s="63">
        <f t="shared" si="14"/>
        <v>7</v>
      </c>
      <c r="AH11" s="63">
        <f>B11</f>
        <v>6</v>
      </c>
      <c r="AI11" s="63" t="e">
        <f>IF(#REF!="",0,#REF!)</f>
        <v>#REF!</v>
      </c>
      <c r="AJ11" s="63">
        <f>MIN(D12,E12,F12,G12,H12,R12)</f>
        <v>2264</v>
      </c>
      <c r="AK11" s="63">
        <f>MAX(D12,E12,F12,G12,H12,R12)</f>
        <v>2264</v>
      </c>
      <c r="AL11" s="63">
        <f>AK11-AJ11</f>
        <v>0</v>
      </c>
      <c r="AM11" s="64">
        <f>MIN(AL11,AL12)</f>
        <v>0</v>
      </c>
      <c r="AN11" s="63">
        <f>300-AM11</f>
        <v>300</v>
      </c>
      <c r="AO11" s="63" t="e">
        <f>AI11*1000000+AN11*100+AG11</f>
        <v>#REF!</v>
      </c>
      <c r="AP11" s="63" t="e">
        <f t="shared" si="0"/>
        <v>#REF!</v>
      </c>
      <c r="AQ11" s="63" t="e">
        <f t="shared" si="1"/>
        <v>#REF!</v>
      </c>
      <c r="AR11" s="63" t="e">
        <f t="shared" si="2"/>
        <v>#REF!</v>
      </c>
      <c r="AS11" s="63" t="e">
        <f t="shared" si="3"/>
        <v>#REF!</v>
      </c>
      <c r="AT11" s="63">
        <v>6</v>
      </c>
      <c r="AU11" s="53" t="str">
        <f t="shared" si="15"/>
        <v>ZAGORJE 4</v>
      </c>
      <c r="AV11" s="53">
        <f t="shared" si="16"/>
        <v>2437</v>
      </c>
      <c r="AW11" s="53">
        <f t="shared" si="16"/>
        <v>0</v>
      </c>
      <c r="AX11" s="53">
        <f t="shared" si="16"/>
        <v>0</v>
      </c>
      <c r="AY11" s="53">
        <f t="shared" si="16"/>
        <v>0</v>
      </c>
      <c r="AZ11" s="53">
        <f t="shared" si="16"/>
        <v>0</v>
      </c>
      <c r="BA11" s="53">
        <f t="shared" si="5"/>
        <v>0</v>
      </c>
      <c r="BB11" s="53">
        <f t="shared" si="17"/>
        <v>2437</v>
      </c>
      <c r="BC11" s="53">
        <f t="shared" si="18"/>
        <v>0</v>
      </c>
      <c r="BD11" s="53">
        <f t="shared" si="19"/>
        <v>300</v>
      </c>
      <c r="BE11" s="53">
        <f t="shared" si="20"/>
        <v>2437030007</v>
      </c>
      <c r="BF11" s="53">
        <f t="shared" si="6"/>
        <v>2469030005</v>
      </c>
      <c r="BG11" s="53">
        <f t="shared" si="7"/>
        <v>4</v>
      </c>
      <c r="BH11" s="53" t="str">
        <f t="shared" si="8"/>
        <v>ZAGORJE 1</v>
      </c>
      <c r="BI11" s="53">
        <f t="shared" si="9"/>
        <v>2469</v>
      </c>
      <c r="BJ11" s="53">
        <v>12</v>
      </c>
    </row>
    <row r="12" spans="2:62" s="53" customFormat="1" ht="12.75" customHeight="1">
      <c r="B12" s="65">
        <v>7</v>
      </c>
      <c r="C12" s="63" t="str">
        <f>Rezultati!C18</f>
        <v>EPIC 2</v>
      </c>
      <c r="D12" s="65">
        <f>Rezultati!G18</f>
        <v>2264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>
        <f t="shared" si="10"/>
        <v>2264</v>
      </c>
      <c r="T12" s="67"/>
      <c r="U12" s="54" t="s">
        <v>34</v>
      </c>
      <c r="V12" s="68" t="str">
        <f t="shared" si="11"/>
        <v>ZAGORJE 4</v>
      </c>
      <c r="W12" s="69">
        <f t="shared" si="12"/>
        <v>2437</v>
      </c>
      <c r="X12" s="70">
        <f t="shared" si="13"/>
        <v>12</v>
      </c>
      <c r="Z12" s="73">
        <v>7</v>
      </c>
      <c r="AA12" s="72" t="s">
        <v>35</v>
      </c>
      <c r="AC12" s="53">
        <f t="shared" si="4"/>
        <v>7</v>
      </c>
      <c r="AD12" s="53">
        <f>IF(S12="",0,1)</f>
        <v>1</v>
      </c>
      <c r="AE12" s="53">
        <f>AD12+AD13</f>
        <v>2</v>
      </c>
      <c r="AG12" s="63">
        <f t="shared" si="14"/>
        <v>8</v>
      </c>
      <c r="AH12" s="63"/>
      <c r="AI12" s="63"/>
      <c r="AJ12" s="63">
        <f>MIN(D13,E13,F13,G13,H13,R13)</f>
        <v>2605</v>
      </c>
      <c r="AK12" s="63">
        <f>MAX(D13,E13,F13,G13,H13,R13)</f>
        <v>2605</v>
      </c>
      <c r="AL12" s="63">
        <f>AK12-AJ12</f>
        <v>0</v>
      </c>
      <c r="AM12" s="63"/>
      <c r="AN12" s="63"/>
      <c r="AO12" s="63"/>
      <c r="AP12" s="63" t="e">
        <f t="shared" si="0"/>
        <v>#REF!</v>
      </c>
      <c r="AQ12" s="63" t="e">
        <f t="shared" si="1"/>
        <v>#REF!</v>
      </c>
      <c r="AR12" s="63" t="e">
        <f t="shared" si="2"/>
        <v>#REF!</v>
      </c>
      <c r="AS12" s="63" t="e">
        <f t="shared" si="3"/>
        <v>#REF!</v>
      </c>
      <c r="AT12" s="63">
        <v>5</v>
      </c>
      <c r="AU12" s="53" t="str">
        <f t="shared" si="15"/>
        <v>EPIC 2</v>
      </c>
      <c r="AV12" s="53">
        <f t="shared" si="16"/>
        <v>2264</v>
      </c>
      <c r="AW12" s="53">
        <f t="shared" si="16"/>
        <v>0</v>
      </c>
      <c r="AX12" s="53">
        <f t="shared" si="16"/>
        <v>0</v>
      </c>
      <c r="AY12" s="53">
        <f t="shared" si="16"/>
        <v>0</v>
      </c>
      <c r="AZ12" s="53">
        <f t="shared" si="16"/>
        <v>0</v>
      </c>
      <c r="BA12" s="53">
        <f t="shared" si="5"/>
        <v>0</v>
      </c>
      <c r="BB12" s="53">
        <f t="shared" si="17"/>
        <v>2264</v>
      </c>
      <c r="BC12" s="53">
        <f t="shared" si="18"/>
        <v>0</v>
      </c>
      <c r="BD12" s="53">
        <f t="shared" si="19"/>
        <v>300</v>
      </c>
      <c r="BE12" s="53">
        <f t="shared" si="20"/>
        <v>2264030008</v>
      </c>
      <c r="BF12" s="53">
        <f t="shared" si="6"/>
        <v>2437030007</v>
      </c>
      <c r="BG12" s="53">
        <f t="shared" si="7"/>
        <v>6</v>
      </c>
      <c r="BH12" s="53" t="str">
        <f t="shared" si="8"/>
        <v>ZAGORJE 4</v>
      </c>
      <c r="BI12" s="53">
        <f t="shared" si="9"/>
        <v>2437</v>
      </c>
      <c r="BJ12" s="53">
        <v>12</v>
      </c>
    </row>
    <row r="13" spans="2:62" s="53" customFormat="1" ht="12.75" customHeight="1">
      <c r="B13" s="65">
        <v>8</v>
      </c>
      <c r="C13" s="63" t="str">
        <f>Rezultati!C20</f>
        <v>EPIC 1</v>
      </c>
      <c r="D13" s="65">
        <f>Rezultati!G20</f>
        <v>2605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>
        <f t="shared" si="10"/>
        <v>2605</v>
      </c>
      <c r="T13" s="67"/>
      <c r="U13" s="54" t="s">
        <v>36</v>
      </c>
      <c r="V13" s="68" t="str">
        <f t="shared" si="11"/>
        <v>EPIC 2</v>
      </c>
      <c r="W13" s="69">
        <f t="shared" si="12"/>
        <v>2264</v>
      </c>
      <c r="X13" s="70">
        <f t="shared" si="13"/>
        <v>12</v>
      </c>
      <c r="Z13" s="74">
        <v>8</v>
      </c>
      <c r="AA13" s="72" t="s">
        <v>37</v>
      </c>
      <c r="AC13" s="53">
        <f t="shared" si="4"/>
        <v>8</v>
      </c>
      <c r="AD13" s="53">
        <f>IF(S13="",0,1)</f>
        <v>1</v>
      </c>
      <c r="AG13" s="63">
        <f t="shared" si="14"/>
        <v>9</v>
      </c>
      <c r="AH13" s="63"/>
      <c r="AI13" s="63"/>
      <c r="AJ13" s="63"/>
      <c r="AK13" s="63"/>
      <c r="AL13" s="63"/>
      <c r="AM13" s="63"/>
      <c r="AN13" s="63"/>
      <c r="AO13" s="63"/>
      <c r="AP13" s="63" t="e">
        <f t="shared" si="0"/>
        <v>#REF!</v>
      </c>
      <c r="AQ13" s="63" t="e">
        <f t="shared" si="1"/>
        <v>#REF!</v>
      </c>
      <c r="AR13" s="63" t="e">
        <f t="shared" si="2"/>
        <v>#REF!</v>
      </c>
      <c r="AS13" s="63" t="e">
        <f t="shared" si="3"/>
        <v>#REF!</v>
      </c>
      <c r="AT13" s="63">
        <v>4</v>
      </c>
      <c r="AU13" s="53" t="str">
        <f t="shared" si="15"/>
        <v>EPIC 1</v>
      </c>
      <c r="AV13" s="53">
        <f t="shared" si="16"/>
        <v>2605</v>
      </c>
      <c r="AW13" s="53">
        <f t="shared" si="16"/>
        <v>0</v>
      </c>
      <c r="AX13" s="53">
        <f t="shared" si="16"/>
        <v>0</v>
      </c>
      <c r="AY13" s="53">
        <f t="shared" si="16"/>
        <v>0</v>
      </c>
      <c r="AZ13" s="53">
        <f t="shared" si="16"/>
        <v>0</v>
      </c>
      <c r="BA13" s="53">
        <f t="shared" si="5"/>
        <v>0</v>
      </c>
      <c r="BB13" s="53">
        <f t="shared" si="17"/>
        <v>2605</v>
      </c>
      <c r="BC13" s="53">
        <f t="shared" si="18"/>
        <v>0</v>
      </c>
      <c r="BD13" s="53">
        <f t="shared" si="19"/>
        <v>300</v>
      </c>
      <c r="BE13" s="53">
        <f t="shared" si="20"/>
        <v>2605030009</v>
      </c>
      <c r="BF13" s="53">
        <f t="shared" si="6"/>
        <v>2264030008</v>
      </c>
      <c r="BG13" s="53">
        <f t="shared" si="7"/>
        <v>7</v>
      </c>
      <c r="BH13" s="53" t="str">
        <f t="shared" si="8"/>
        <v>EPIC 2</v>
      </c>
      <c r="BI13" s="53">
        <f t="shared" si="9"/>
        <v>2264</v>
      </c>
      <c r="BJ13" s="53">
        <v>12</v>
      </c>
    </row>
    <row r="14" spans="2:136" s="53" customFormat="1" ht="12.75" customHeight="1">
      <c r="B14" s="65">
        <v>9</v>
      </c>
      <c r="C14" s="6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>
        <f t="shared" si="10"/>
        <v>0</v>
      </c>
      <c r="T14" s="67"/>
      <c r="U14" s="54" t="s">
        <v>38</v>
      </c>
      <c r="V14" s="68">
        <f t="shared" si="11"/>
      </c>
      <c r="W14" s="69">
        <f t="shared" si="12"/>
      </c>
      <c r="X14" s="70">
        <f t="shared" si="13"/>
      </c>
      <c r="Z14" s="77">
        <v>9</v>
      </c>
      <c r="AA14" s="72" t="s">
        <v>39</v>
      </c>
      <c r="AC14" s="53">
        <f t="shared" si="4"/>
        <v>9</v>
      </c>
      <c r="AG14" s="63">
        <f t="shared" si="14"/>
        <v>10</v>
      </c>
      <c r="AH14" s="63">
        <f>B14</f>
        <v>9</v>
      </c>
      <c r="AI14" s="63" t="e">
        <f>IF(#REF!="",0,#REF!)</f>
        <v>#REF!</v>
      </c>
      <c r="AJ14" s="63">
        <f>MIN(D15,E15,F15,G15,H15,R15)</f>
        <v>0</v>
      </c>
      <c r="AK14" s="63">
        <f>MAX(D15,E15,F15,G15,H15,R15)</f>
        <v>0</v>
      </c>
      <c r="AL14" s="63">
        <f>AK14-AJ14</f>
        <v>0</v>
      </c>
      <c r="AM14" s="64">
        <f>MIN(AL14,AL15)</f>
        <v>0</v>
      </c>
      <c r="AN14" s="63">
        <f>300-AM14</f>
        <v>300</v>
      </c>
      <c r="AO14" s="63" t="e">
        <f>AI14*1000000+AN14*100+AG14</f>
        <v>#REF!</v>
      </c>
      <c r="AP14" s="63" t="e">
        <f t="shared" si="0"/>
        <v>#REF!</v>
      </c>
      <c r="AQ14" s="63" t="e">
        <f t="shared" si="1"/>
        <v>#REF!</v>
      </c>
      <c r="AR14" s="63" t="e">
        <f t="shared" si="2"/>
        <v>#REF!</v>
      </c>
      <c r="AS14" s="63" t="e">
        <f t="shared" si="3"/>
        <v>#REF!</v>
      </c>
      <c r="AT14" s="63">
        <v>3</v>
      </c>
      <c r="AU14" s="53">
        <f t="shared" si="15"/>
        <v>0</v>
      </c>
      <c r="AV14" s="53">
        <f t="shared" si="16"/>
        <v>0</v>
      </c>
      <c r="AW14" s="53">
        <f t="shared" si="16"/>
        <v>0</v>
      </c>
      <c r="AX14" s="53">
        <f t="shared" si="16"/>
        <v>0</v>
      </c>
      <c r="AY14" s="53">
        <f t="shared" si="16"/>
        <v>0</v>
      </c>
      <c r="AZ14" s="53">
        <f t="shared" si="16"/>
        <v>0</v>
      </c>
      <c r="BA14" s="53">
        <f t="shared" si="5"/>
        <v>0</v>
      </c>
      <c r="BB14" s="53">
        <f t="shared" si="17"/>
        <v>0</v>
      </c>
      <c r="BC14" s="53">
        <f t="shared" si="18"/>
        <v>0</v>
      </c>
      <c r="BD14" s="53">
        <f t="shared" si="19"/>
        <v>300</v>
      </c>
      <c r="BE14" s="53">
        <f t="shared" si="20"/>
        <v>0</v>
      </c>
      <c r="BF14" s="53">
        <f t="shared" si="6"/>
        <v>0</v>
      </c>
      <c r="BG14" s="53">
        <f t="shared" si="7"/>
        <v>9</v>
      </c>
      <c r="BH14" s="53">
        <f t="shared" si="8"/>
        <v>0</v>
      </c>
      <c r="BI14" s="53">
        <f t="shared" si="9"/>
        <v>0</v>
      </c>
      <c r="BJ14" s="53">
        <v>12</v>
      </c>
      <c r="EE14" s="78"/>
      <c r="EF14" s="78"/>
    </row>
    <row r="15" spans="2:62" s="53" customFormat="1" ht="12.75" customHeight="1">
      <c r="B15" s="65">
        <v>10</v>
      </c>
      <c r="C15" s="6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6">
        <f t="shared" si="10"/>
        <v>0</v>
      </c>
      <c r="T15" s="67"/>
      <c r="U15" s="54" t="s">
        <v>40</v>
      </c>
      <c r="V15" s="68">
        <f t="shared" si="11"/>
      </c>
      <c r="W15" s="69">
        <f t="shared" si="12"/>
      </c>
      <c r="X15" s="70">
        <f t="shared" si="13"/>
      </c>
      <c r="Z15" s="77">
        <v>10</v>
      </c>
      <c r="AA15" s="72" t="s">
        <v>41</v>
      </c>
      <c r="AC15" s="53">
        <f t="shared" si="4"/>
        <v>10</v>
      </c>
      <c r="AD15" s="53">
        <f>IF(S15="",0,1)</f>
        <v>1</v>
      </c>
      <c r="AE15" s="53">
        <f>AD15+AD16</f>
        <v>2</v>
      </c>
      <c r="AG15" s="63">
        <f>AG14+1</f>
        <v>11</v>
      </c>
      <c r="AH15" s="63"/>
      <c r="AI15" s="63"/>
      <c r="AJ15" s="63">
        <f>MIN(D16,E16,F16,G16,H16,R16)</f>
        <v>0</v>
      </c>
      <c r="AK15" s="63">
        <f>MAX(D16,E16,F16,G16,H16,R16)</f>
        <v>0</v>
      </c>
      <c r="AL15" s="63">
        <f>AK15-AJ15</f>
        <v>0</v>
      </c>
      <c r="AM15" s="63"/>
      <c r="AN15" s="63"/>
      <c r="AO15" s="63"/>
      <c r="AP15" s="63" t="e">
        <f t="shared" si="0"/>
        <v>#REF!</v>
      </c>
      <c r="AQ15" s="63" t="e">
        <f t="shared" si="1"/>
        <v>#REF!</v>
      </c>
      <c r="AR15" s="63" t="e">
        <f t="shared" si="2"/>
        <v>#REF!</v>
      </c>
      <c r="AS15" s="63" t="e">
        <f t="shared" si="3"/>
        <v>#REF!</v>
      </c>
      <c r="AT15" s="63">
        <v>2</v>
      </c>
      <c r="AU15" s="53">
        <f t="shared" si="15"/>
        <v>0</v>
      </c>
      <c r="AV15" s="53">
        <f t="shared" si="16"/>
        <v>0</v>
      </c>
      <c r="AW15" s="53">
        <f t="shared" si="16"/>
        <v>0</v>
      </c>
      <c r="AX15" s="53">
        <f t="shared" si="16"/>
        <v>0</v>
      </c>
      <c r="AY15" s="53">
        <f t="shared" si="16"/>
        <v>0</v>
      </c>
      <c r="AZ15" s="53">
        <f t="shared" si="16"/>
        <v>0</v>
      </c>
      <c r="BA15" s="53">
        <f t="shared" si="5"/>
        <v>0</v>
      </c>
      <c r="BB15" s="53">
        <f t="shared" si="17"/>
        <v>0</v>
      </c>
      <c r="BC15" s="53">
        <f t="shared" si="18"/>
        <v>0</v>
      </c>
      <c r="BD15" s="53">
        <f t="shared" si="19"/>
        <v>300</v>
      </c>
      <c r="BE15" s="53">
        <f t="shared" si="20"/>
        <v>0</v>
      </c>
      <c r="BF15" s="53">
        <f t="shared" si="6"/>
        <v>0</v>
      </c>
      <c r="BG15" s="53">
        <f t="shared" si="7"/>
        <v>9</v>
      </c>
      <c r="BH15" s="53">
        <f t="shared" si="8"/>
        <v>0</v>
      </c>
      <c r="BI15" s="53">
        <f t="shared" si="9"/>
        <v>0</v>
      </c>
      <c r="BJ15" s="53">
        <v>12</v>
      </c>
    </row>
    <row r="16" spans="2:62" s="53" customFormat="1" ht="12.75" customHeight="1">
      <c r="B16" s="65">
        <v>11</v>
      </c>
      <c r="C16" s="6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6">
        <f t="shared" si="10"/>
        <v>0</v>
      </c>
      <c r="T16" s="67"/>
      <c r="U16" s="54" t="s">
        <v>42</v>
      </c>
      <c r="V16" s="68">
        <f t="shared" si="11"/>
      </c>
      <c r="W16" s="69">
        <f t="shared" si="12"/>
      </c>
      <c r="X16" s="70">
        <f t="shared" si="13"/>
      </c>
      <c r="Z16" s="71">
        <v>11</v>
      </c>
      <c r="AA16" s="72" t="s">
        <v>43</v>
      </c>
      <c r="AC16" s="53">
        <f t="shared" si="4"/>
        <v>11</v>
      </c>
      <c r="AD16" s="53">
        <f>IF(S16="",0,1)</f>
        <v>1</v>
      </c>
      <c r="AG16" s="63">
        <f t="shared" si="14"/>
        <v>12</v>
      </c>
      <c r="AH16" s="63"/>
      <c r="AI16" s="63"/>
      <c r="AJ16" s="63"/>
      <c r="AK16" s="63"/>
      <c r="AL16" s="63"/>
      <c r="AM16" s="63"/>
      <c r="AN16" s="63"/>
      <c r="AO16" s="63"/>
      <c r="AP16" s="63" t="e">
        <f t="shared" si="0"/>
        <v>#REF!</v>
      </c>
      <c r="AQ16" s="63" t="e">
        <f t="shared" si="1"/>
        <v>#REF!</v>
      </c>
      <c r="AR16" s="63" t="e">
        <f t="shared" si="2"/>
        <v>#REF!</v>
      </c>
      <c r="AS16" s="63" t="e">
        <f t="shared" si="3"/>
        <v>#REF!</v>
      </c>
      <c r="AT16" s="63">
        <v>1</v>
      </c>
      <c r="AU16" s="53">
        <f t="shared" si="15"/>
        <v>0</v>
      </c>
      <c r="AV16" s="53">
        <f t="shared" si="16"/>
        <v>0</v>
      </c>
      <c r="AW16" s="53">
        <f t="shared" si="16"/>
        <v>0</v>
      </c>
      <c r="AX16" s="53">
        <f t="shared" si="16"/>
        <v>0</v>
      </c>
      <c r="AY16" s="53">
        <f t="shared" si="16"/>
        <v>0</v>
      </c>
      <c r="AZ16" s="53">
        <f t="shared" si="16"/>
        <v>0</v>
      </c>
      <c r="BA16" s="53">
        <f t="shared" si="5"/>
        <v>0</v>
      </c>
      <c r="BB16" s="53">
        <f t="shared" si="17"/>
        <v>0</v>
      </c>
      <c r="BC16" s="53">
        <f t="shared" si="18"/>
        <v>0</v>
      </c>
      <c r="BD16" s="53">
        <f t="shared" si="19"/>
        <v>300</v>
      </c>
      <c r="BE16" s="53">
        <f t="shared" si="20"/>
        <v>0</v>
      </c>
      <c r="BF16" s="53">
        <f t="shared" si="6"/>
        <v>0</v>
      </c>
      <c r="BG16" s="53">
        <f t="shared" si="7"/>
        <v>9</v>
      </c>
      <c r="BH16" s="53">
        <f t="shared" si="8"/>
        <v>0</v>
      </c>
      <c r="BI16" s="53">
        <f t="shared" si="9"/>
        <v>0</v>
      </c>
      <c r="BJ16" s="53">
        <v>12</v>
      </c>
    </row>
    <row r="17" spans="2:136" ht="12.75" customHeight="1">
      <c r="B17" s="65">
        <v>12</v>
      </c>
      <c r="C17" s="63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>
        <f t="shared" si="10"/>
        <v>0</v>
      </c>
      <c r="T17" s="67"/>
      <c r="U17" s="54" t="s">
        <v>44</v>
      </c>
      <c r="V17" s="68">
        <f t="shared" si="11"/>
      </c>
      <c r="W17" s="69">
        <f t="shared" si="12"/>
      </c>
      <c r="X17" s="70">
        <f t="shared" si="13"/>
      </c>
      <c r="Y17" s="53"/>
      <c r="Z17" s="73">
        <v>12</v>
      </c>
      <c r="AA17" s="72" t="s">
        <v>45</v>
      </c>
      <c r="AB17" s="53"/>
      <c r="AC17" s="53">
        <f t="shared" si="4"/>
        <v>12</v>
      </c>
      <c r="AG17" s="63">
        <f t="shared" si="14"/>
        <v>13</v>
      </c>
      <c r="AH17" s="63">
        <f>B17</f>
        <v>12</v>
      </c>
      <c r="AI17" s="63" t="e">
        <f>IF(#REF!="",0,#REF!)</f>
        <v>#REF!</v>
      </c>
      <c r="AJ17" s="63">
        <f>MIN(D18,E18,F18,G18,H18,R18)</f>
        <v>0</v>
      </c>
      <c r="AK17" s="63">
        <f>MAX(D18,E18,F18,G18,H18,R18)</f>
        <v>0</v>
      </c>
      <c r="AL17" s="63">
        <f>AK17-AJ17</f>
        <v>0</v>
      </c>
      <c r="AM17" s="64">
        <f>MIN(AL17,AL18)</f>
        <v>0</v>
      </c>
      <c r="AN17" s="63">
        <f>300-AM17</f>
        <v>300</v>
      </c>
      <c r="AO17" s="63" t="e">
        <f>AI17*1000000+AN17*100+AG17</f>
        <v>#REF!</v>
      </c>
      <c r="AP17" s="63" t="e">
        <f t="shared" si="0"/>
        <v>#REF!</v>
      </c>
      <c r="AQ17" s="63" t="e">
        <f t="shared" si="1"/>
        <v>#REF!</v>
      </c>
      <c r="AR17" s="63" t="e">
        <f t="shared" si="2"/>
        <v>#REF!</v>
      </c>
      <c r="AS17" s="63" t="e">
        <f t="shared" si="3"/>
        <v>#REF!</v>
      </c>
      <c r="AT17" s="63">
        <v>0</v>
      </c>
      <c r="AU17" s="53">
        <f t="shared" si="15"/>
        <v>0</v>
      </c>
      <c r="AV17" s="53">
        <f t="shared" si="16"/>
        <v>0</v>
      </c>
      <c r="AW17" s="53">
        <f t="shared" si="16"/>
        <v>0</v>
      </c>
      <c r="AX17" s="53">
        <f t="shared" si="16"/>
        <v>0</v>
      </c>
      <c r="AY17" s="53">
        <f t="shared" si="16"/>
        <v>0</v>
      </c>
      <c r="AZ17" s="53">
        <f t="shared" si="16"/>
        <v>0</v>
      </c>
      <c r="BA17" s="53">
        <f t="shared" si="5"/>
        <v>0</v>
      </c>
      <c r="BB17" s="53">
        <f t="shared" si="17"/>
        <v>0</v>
      </c>
      <c r="BC17" s="53">
        <f t="shared" si="18"/>
        <v>0</v>
      </c>
      <c r="BD17" s="53">
        <f t="shared" si="19"/>
        <v>300</v>
      </c>
      <c r="BE17" s="53">
        <f t="shared" si="20"/>
        <v>0</v>
      </c>
      <c r="BF17" s="53">
        <f t="shared" si="6"/>
        <v>0</v>
      </c>
      <c r="BG17" s="53">
        <f t="shared" si="7"/>
        <v>9</v>
      </c>
      <c r="BH17" s="53">
        <f t="shared" si="8"/>
        <v>0</v>
      </c>
      <c r="BI17" s="53">
        <f t="shared" si="9"/>
        <v>0</v>
      </c>
      <c r="BJ17" s="53">
        <v>12</v>
      </c>
      <c r="EE17" s="56"/>
      <c r="EF17" s="56"/>
    </row>
    <row r="18" spans="2:62" ht="12.75" customHeight="1">
      <c r="B18" s="65">
        <v>13</v>
      </c>
      <c r="C18" s="63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6">
        <f t="shared" si="10"/>
        <v>0</v>
      </c>
      <c r="T18" s="67"/>
      <c r="U18" s="54" t="s">
        <v>46</v>
      </c>
      <c r="V18" s="68">
        <f t="shared" si="11"/>
      </c>
      <c r="W18" s="69">
        <f t="shared" si="12"/>
      </c>
      <c r="X18" s="70">
        <f t="shared" si="13"/>
      </c>
      <c r="Y18" s="53"/>
      <c r="Z18" s="74">
        <v>13</v>
      </c>
      <c r="AA18" s="72" t="s">
        <v>47</v>
      </c>
      <c r="AB18" s="53"/>
      <c r="AC18" s="53">
        <f t="shared" si="4"/>
        <v>13</v>
      </c>
      <c r="AD18" s="53">
        <f>IF(S18="",0,1)</f>
        <v>1</v>
      </c>
      <c r="AE18" s="53">
        <f>AD18+AD19</f>
        <v>2</v>
      </c>
      <c r="AG18" s="63">
        <f t="shared" si="14"/>
        <v>14</v>
      </c>
      <c r="AH18" s="63"/>
      <c r="AI18" s="63"/>
      <c r="AJ18" s="63">
        <f>MIN(D19,E19,F19,G19,H19,R19)</f>
        <v>0</v>
      </c>
      <c r="AK18" s="63">
        <f>MAX(D19,E19,F19,G19,H19,R19)</f>
        <v>0</v>
      </c>
      <c r="AL18" s="63">
        <f>AK18-AJ18</f>
        <v>0</v>
      </c>
      <c r="AM18" s="63"/>
      <c r="AN18" s="63"/>
      <c r="AO18" s="63"/>
      <c r="AP18" s="63" t="e">
        <f t="shared" si="0"/>
        <v>#REF!</v>
      </c>
      <c r="AQ18" s="63" t="e">
        <f t="shared" si="1"/>
        <v>#REF!</v>
      </c>
      <c r="AR18" s="63" t="e">
        <f t="shared" si="2"/>
        <v>#REF!</v>
      </c>
      <c r="AS18" s="63" t="e">
        <f t="shared" si="3"/>
        <v>#REF!</v>
      </c>
      <c r="AT18" s="63">
        <v>0</v>
      </c>
      <c r="AU18" s="53">
        <f t="shared" si="15"/>
        <v>0</v>
      </c>
      <c r="AV18" s="53">
        <f t="shared" si="16"/>
        <v>0</v>
      </c>
      <c r="AW18" s="53">
        <f t="shared" si="16"/>
        <v>0</v>
      </c>
      <c r="AX18" s="53">
        <f t="shared" si="16"/>
        <v>0</v>
      </c>
      <c r="AY18" s="53">
        <f t="shared" si="16"/>
        <v>0</v>
      </c>
      <c r="AZ18" s="53">
        <f t="shared" si="16"/>
        <v>0</v>
      </c>
      <c r="BA18" s="53">
        <f t="shared" si="5"/>
        <v>0</v>
      </c>
      <c r="BB18" s="53">
        <f t="shared" si="17"/>
        <v>0</v>
      </c>
      <c r="BC18" s="53">
        <f t="shared" si="18"/>
        <v>0</v>
      </c>
      <c r="BD18" s="53">
        <f t="shared" si="19"/>
        <v>300</v>
      </c>
      <c r="BE18" s="53">
        <f t="shared" si="20"/>
        <v>0</v>
      </c>
      <c r="BF18" s="53">
        <f t="shared" si="6"/>
        <v>0</v>
      </c>
      <c r="BG18" s="53">
        <f t="shared" si="7"/>
        <v>9</v>
      </c>
      <c r="BH18" s="53">
        <f t="shared" si="8"/>
        <v>0</v>
      </c>
      <c r="BI18" s="53">
        <f t="shared" si="9"/>
        <v>0</v>
      </c>
      <c r="BJ18" s="53">
        <v>12</v>
      </c>
    </row>
    <row r="19" spans="2:62" ht="12.75" customHeight="1">
      <c r="B19" s="65">
        <v>14</v>
      </c>
      <c r="C19" s="63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>
        <f t="shared" si="10"/>
        <v>0</v>
      </c>
      <c r="T19" s="67"/>
      <c r="U19" s="54" t="s">
        <v>48</v>
      </c>
      <c r="V19" s="68">
        <f t="shared" si="11"/>
      </c>
      <c r="W19" s="69">
        <f t="shared" si="12"/>
      </c>
      <c r="X19" s="70">
        <f t="shared" si="13"/>
      </c>
      <c r="Y19" s="53"/>
      <c r="Z19" s="77">
        <v>14</v>
      </c>
      <c r="AA19" s="72" t="s">
        <v>49</v>
      </c>
      <c r="AB19" s="53"/>
      <c r="AC19" s="53">
        <f t="shared" si="4"/>
        <v>14</v>
      </c>
      <c r="AD19" s="53">
        <f>IF(S19="",0,1)</f>
        <v>1</v>
      </c>
      <c r="AG19" s="63">
        <f t="shared" si="14"/>
        <v>15</v>
      </c>
      <c r="AH19" s="63"/>
      <c r="AI19" s="63"/>
      <c r="AJ19" s="63"/>
      <c r="AK19" s="63"/>
      <c r="AL19" s="63"/>
      <c r="AM19" s="63"/>
      <c r="AN19" s="63"/>
      <c r="AO19" s="63"/>
      <c r="AP19" s="63" t="e">
        <f t="shared" si="0"/>
        <v>#REF!</v>
      </c>
      <c r="AQ19" s="63" t="e">
        <f t="shared" si="1"/>
        <v>#REF!</v>
      </c>
      <c r="AR19" s="63" t="e">
        <f t="shared" si="2"/>
        <v>#REF!</v>
      </c>
      <c r="AS19" s="63" t="e">
        <f t="shared" si="3"/>
        <v>#REF!</v>
      </c>
      <c r="AT19" s="63">
        <v>0</v>
      </c>
      <c r="AU19" s="53">
        <f t="shared" si="15"/>
        <v>0</v>
      </c>
      <c r="AV19" s="53">
        <f t="shared" si="16"/>
        <v>0</v>
      </c>
      <c r="AW19" s="53">
        <f t="shared" si="16"/>
        <v>0</v>
      </c>
      <c r="AX19" s="53">
        <f t="shared" si="16"/>
        <v>0</v>
      </c>
      <c r="AY19" s="53">
        <f t="shared" si="16"/>
        <v>0</v>
      </c>
      <c r="AZ19" s="53">
        <f t="shared" si="16"/>
        <v>0</v>
      </c>
      <c r="BA19" s="53">
        <f t="shared" si="5"/>
        <v>0</v>
      </c>
      <c r="BB19" s="53">
        <f t="shared" si="17"/>
        <v>0</v>
      </c>
      <c r="BC19" s="53">
        <f t="shared" si="18"/>
        <v>0</v>
      </c>
      <c r="BD19" s="53">
        <f t="shared" si="19"/>
        <v>300</v>
      </c>
      <c r="BE19" s="53">
        <f t="shared" si="20"/>
        <v>0</v>
      </c>
      <c r="BF19" s="53">
        <f t="shared" si="6"/>
        <v>0</v>
      </c>
      <c r="BG19" s="53">
        <f t="shared" si="7"/>
        <v>9</v>
      </c>
      <c r="BH19" s="53">
        <f t="shared" si="8"/>
        <v>0</v>
      </c>
      <c r="BI19" s="53">
        <f t="shared" si="9"/>
        <v>0</v>
      </c>
      <c r="BJ19" s="53">
        <v>12</v>
      </c>
    </row>
    <row r="20" spans="2:62" ht="12.75" customHeight="1">
      <c r="B20" s="65">
        <v>15</v>
      </c>
      <c r="C20" s="63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>
        <f t="shared" si="10"/>
        <v>0</v>
      </c>
      <c r="T20" s="67"/>
      <c r="U20" s="53"/>
      <c r="V20" s="68">
        <f t="shared" si="11"/>
      </c>
      <c r="W20" s="69">
        <f t="shared" si="12"/>
      </c>
      <c r="X20" s="70">
        <f t="shared" si="13"/>
      </c>
      <c r="Y20" s="53"/>
      <c r="Z20" s="71">
        <v>15</v>
      </c>
      <c r="AA20" s="72"/>
      <c r="AB20" s="53"/>
      <c r="AC20" s="53">
        <f t="shared" si="4"/>
        <v>15</v>
      </c>
      <c r="AG20" s="63">
        <f t="shared" si="14"/>
        <v>16</v>
      </c>
      <c r="AH20" s="63">
        <f>B20</f>
        <v>15</v>
      </c>
      <c r="AI20" s="63" t="e">
        <f>IF(#REF!="",0,#REF!)</f>
        <v>#REF!</v>
      </c>
      <c r="AJ20" s="63">
        <f>MIN(D21,E21,F21,G21,H21,R21)</f>
        <v>0</v>
      </c>
      <c r="AK20" s="63">
        <f>MAX(D21,E21,F21,G21,H21,R21)</f>
        <v>0</v>
      </c>
      <c r="AL20" s="63">
        <f>AK20-AJ20</f>
        <v>0</v>
      </c>
      <c r="AM20" s="64">
        <f>MIN(AL20,AL21)</f>
        <v>0</v>
      </c>
      <c r="AN20" s="63">
        <f>300-AM20</f>
        <v>300</v>
      </c>
      <c r="AO20" s="63" t="e">
        <f>AI20*1000000+AN20*100+AG20</f>
        <v>#REF!</v>
      </c>
      <c r="AP20" s="63" t="e">
        <f t="shared" si="0"/>
        <v>#REF!</v>
      </c>
      <c r="AQ20" s="63" t="e">
        <f t="shared" si="1"/>
        <v>#REF!</v>
      </c>
      <c r="AR20" s="63" t="e">
        <f t="shared" si="2"/>
        <v>#REF!</v>
      </c>
      <c r="AS20" s="63" t="e">
        <f t="shared" si="3"/>
        <v>#REF!</v>
      </c>
      <c r="AT20" s="63"/>
      <c r="AU20" s="53">
        <f t="shared" si="15"/>
        <v>0</v>
      </c>
      <c r="AV20" s="53">
        <f t="shared" si="16"/>
        <v>0</v>
      </c>
      <c r="AW20" s="53">
        <f t="shared" si="16"/>
        <v>0</v>
      </c>
      <c r="AX20" s="53">
        <f t="shared" si="16"/>
        <v>0</v>
      </c>
      <c r="AY20" s="53">
        <f t="shared" si="16"/>
        <v>0</v>
      </c>
      <c r="AZ20" s="53">
        <f t="shared" si="16"/>
        <v>0</v>
      </c>
      <c r="BA20" s="53">
        <f t="shared" si="5"/>
        <v>0</v>
      </c>
      <c r="BB20" s="53">
        <f t="shared" si="17"/>
        <v>0</v>
      </c>
      <c r="BC20" s="53">
        <f t="shared" si="18"/>
        <v>0</v>
      </c>
      <c r="BD20" s="53">
        <f t="shared" si="19"/>
        <v>300</v>
      </c>
      <c r="BE20" s="53">
        <f t="shared" si="20"/>
        <v>0</v>
      </c>
      <c r="BF20" s="53">
        <f t="shared" si="6"/>
        <v>0</v>
      </c>
      <c r="BG20" s="53">
        <f t="shared" si="7"/>
        <v>9</v>
      </c>
      <c r="BH20" s="53">
        <f t="shared" si="8"/>
        <v>0</v>
      </c>
      <c r="BI20" s="53">
        <f t="shared" si="9"/>
        <v>0</v>
      </c>
      <c r="BJ20" s="53">
        <v>12</v>
      </c>
    </row>
    <row r="21" spans="2:62" ht="12.75" customHeight="1">
      <c r="B21" s="65">
        <v>16</v>
      </c>
      <c r="C21" s="6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>
        <f t="shared" si="10"/>
        <v>0</v>
      </c>
      <c r="T21" s="67"/>
      <c r="U21" s="53"/>
      <c r="V21" s="68">
        <f t="shared" si="11"/>
      </c>
      <c r="W21" s="69">
        <f t="shared" si="12"/>
      </c>
      <c r="X21" s="70">
        <f t="shared" si="13"/>
      </c>
      <c r="Y21" s="53"/>
      <c r="Z21" s="71">
        <v>16</v>
      </c>
      <c r="AA21" s="72"/>
      <c r="AB21" s="53"/>
      <c r="AC21" s="53">
        <f t="shared" si="4"/>
        <v>16</v>
      </c>
      <c r="AD21" s="53">
        <f>IF(S21="",0,1)</f>
        <v>1</v>
      </c>
      <c r="AE21" s="53">
        <f>AD21+AD22</f>
        <v>2</v>
      </c>
      <c r="AG21" s="63">
        <f t="shared" si="14"/>
        <v>17</v>
      </c>
      <c r="AH21" s="63"/>
      <c r="AI21" s="63"/>
      <c r="AJ21" s="63">
        <f>MIN(D22,E22,F22,G22,H22,R22)</f>
        <v>0</v>
      </c>
      <c r="AK21" s="63">
        <f>MAX(D22,E22,F22,G22,H22,R22)</f>
        <v>0</v>
      </c>
      <c r="AL21" s="63">
        <f>AK21-AJ21</f>
        <v>0</v>
      </c>
      <c r="AM21" s="63"/>
      <c r="AN21" s="63"/>
      <c r="AO21" s="63"/>
      <c r="AP21" s="63" t="e">
        <f t="shared" si="0"/>
        <v>#REF!</v>
      </c>
      <c r="AQ21" s="63" t="e">
        <f t="shared" si="1"/>
        <v>#REF!</v>
      </c>
      <c r="AR21" s="63" t="e">
        <f t="shared" si="2"/>
        <v>#REF!</v>
      </c>
      <c r="AS21" s="63" t="e">
        <f t="shared" si="3"/>
        <v>#REF!</v>
      </c>
      <c r="AT21" s="63"/>
      <c r="AU21" s="53">
        <f t="shared" si="15"/>
        <v>0</v>
      </c>
      <c r="AV21" s="53">
        <f t="shared" si="16"/>
        <v>0</v>
      </c>
      <c r="AW21" s="53">
        <f t="shared" si="16"/>
        <v>0</v>
      </c>
      <c r="AX21" s="53">
        <f t="shared" si="16"/>
        <v>0</v>
      </c>
      <c r="AY21" s="53">
        <f t="shared" si="16"/>
        <v>0</v>
      </c>
      <c r="AZ21" s="53">
        <f t="shared" si="16"/>
        <v>0</v>
      </c>
      <c r="BA21" s="53">
        <f t="shared" si="5"/>
        <v>0</v>
      </c>
      <c r="BB21" s="53">
        <f t="shared" si="17"/>
        <v>0</v>
      </c>
      <c r="BC21" s="53">
        <f t="shared" si="18"/>
        <v>0</v>
      </c>
      <c r="BD21" s="53">
        <f t="shared" si="19"/>
        <v>300</v>
      </c>
      <c r="BE21" s="53">
        <f t="shared" si="20"/>
        <v>0</v>
      </c>
      <c r="BF21" s="53">
        <f t="shared" si="6"/>
        <v>0</v>
      </c>
      <c r="BG21" s="53">
        <f t="shared" si="7"/>
        <v>9</v>
      </c>
      <c r="BH21" s="53">
        <f t="shared" si="8"/>
        <v>0</v>
      </c>
      <c r="BI21" s="53">
        <f t="shared" si="9"/>
        <v>0</v>
      </c>
      <c r="BJ21" s="53">
        <v>12</v>
      </c>
    </row>
    <row r="22" spans="2:62" ht="12.75" customHeight="1">
      <c r="B22" s="65">
        <v>17</v>
      </c>
      <c r="C22" s="6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>
        <f t="shared" si="10"/>
        <v>0</v>
      </c>
      <c r="T22" s="67"/>
      <c r="U22" s="53"/>
      <c r="V22" s="68">
        <f t="shared" si="11"/>
      </c>
      <c r="W22" s="69">
        <f t="shared" si="12"/>
      </c>
      <c r="X22" s="70">
        <f t="shared" si="13"/>
      </c>
      <c r="Y22" s="53"/>
      <c r="Z22" s="73">
        <v>17</v>
      </c>
      <c r="AA22" s="72"/>
      <c r="AB22" s="53"/>
      <c r="AC22" s="53">
        <f t="shared" si="4"/>
        <v>17</v>
      </c>
      <c r="AD22" s="53">
        <f>IF(S22="",0,1)</f>
        <v>1</v>
      </c>
      <c r="AG22" s="63">
        <f t="shared" si="14"/>
        <v>18</v>
      </c>
      <c r="AH22" s="63"/>
      <c r="AI22" s="63"/>
      <c r="AJ22" s="63"/>
      <c r="AK22" s="63"/>
      <c r="AL22" s="63"/>
      <c r="AM22" s="63"/>
      <c r="AN22" s="63"/>
      <c r="AO22" s="63"/>
      <c r="AP22" s="63" t="e">
        <f t="shared" si="0"/>
        <v>#REF!</v>
      </c>
      <c r="AQ22" s="63" t="e">
        <f t="shared" si="1"/>
        <v>#REF!</v>
      </c>
      <c r="AR22" s="63" t="e">
        <f t="shared" si="2"/>
        <v>#REF!</v>
      </c>
      <c r="AS22" s="63" t="e">
        <f t="shared" si="3"/>
        <v>#REF!</v>
      </c>
      <c r="AT22" s="63"/>
      <c r="AU22" s="53">
        <f t="shared" si="15"/>
        <v>0</v>
      </c>
      <c r="AV22" s="53">
        <f t="shared" si="16"/>
        <v>0</v>
      </c>
      <c r="AW22" s="53">
        <f t="shared" si="16"/>
        <v>0</v>
      </c>
      <c r="AX22" s="53">
        <f t="shared" si="16"/>
        <v>0</v>
      </c>
      <c r="AY22" s="53">
        <f t="shared" si="16"/>
        <v>0</v>
      </c>
      <c r="AZ22" s="53">
        <f t="shared" si="16"/>
        <v>0</v>
      </c>
      <c r="BA22" s="53">
        <f t="shared" si="5"/>
        <v>0</v>
      </c>
      <c r="BB22" s="53">
        <f t="shared" si="17"/>
        <v>0</v>
      </c>
      <c r="BC22" s="53">
        <f t="shared" si="18"/>
        <v>0</v>
      </c>
      <c r="BD22" s="53">
        <f t="shared" si="19"/>
        <v>300</v>
      </c>
      <c r="BE22" s="53">
        <f t="shared" si="20"/>
        <v>0</v>
      </c>
      <c r="BF22" s="53">
        <f t="shared" si="6"/>
        <v>0</v>
      </c>
      <c r="BG22" s="53">
        <f t="shared" si="7"/>
        <v>9</v>
      </c>
      <c r="BH22" s="53">
        <f t="shared" si="8"/>
        <v>0</v>
      </c>
      <c r="BI22" s="53">
        <f t="shared" si="9"/>
        <v>0</v>
      </c>
      <c r="BJ22" s="53">
        <v>12</v>
      </c>
    </row>
    <row r="23" spans="2:62" ht="12.75" customHeight="1">
      <c r="B23" s="65">
        <v>18</v>
      </c>
      <c r="C23" s="6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>
        <f t="shared" si="10"/>
        <v>0</v>
      </c>
      <c r="T23" s="67"/>
      <c r="U23" s="53"/>
      <c r="V23" s="68">
        <f t="shared" si="11"/>
      </c>
      <c r="W23" s="69">
        <f t="shared" si="12"/>
      </c>
      <c r="X23" s="70">
        <f t="shared" si="13"/>
      </c>
      <c r="Y23" s="53"/>
      <c r="Z23" s="74">
        <v>18</v>
      </c>
      <c r="AA23" s="72"/>
      <c r="AB23" s="53"/>
      <c r="AC23" s="53">
        <f t="shared" si="4"/>
        <v>18</v>
      </c>
      <c r="AG23" s="63">
        <f t="shared" si="14"/>
        <v>19</v>
      </c>
      <c r="AH23" s="63">
        <f>B23</f>
        <v>18</v>
      </c>
      <c r="AI23" s="63" t="e">
        <f>IF(#REF!="",0,#REF!)</f>
        <v>#REF!</v>
      </c>
      <c r="AJ23" s="63">
        <f>MIN(D24,E24,F24,G24,H24,R24)</f>
        <v>0</v>
      </c>
      <c r="AK23" s="63">
        <f>MAX(D24,E24,F24,G24,H24,R24)</f>
        <v>0</v>
      </c>
      <c r="AL23" s="63">
        <f>AK23-AJ23</f>
        <v>0</v>
      </c>
      <c r="AM23" s="64">
        <f>MIN(AL23,AL24)</f>
        <v>0</v>
      </c>
      <c r="AN23" s="63">
        <f>300-AM23</f>
        <v>300</v>
      </c>
      <c r="AO23" s="63" t="e">
        <f>AI23*1000000+AN23*100+AG23</f>
        <v>#REF!</v>
      </c>
      <c r="AP23" s="63" t="e">
        <f t="shared" si="0"/>
        <v>#REF!</v>
      </c>
      <c r="AQ23" s="63" t="e">
        <f t="shared" si="1"/>
        <v>#REF!</v>
      </c>
      <c r="AR23" s="63" t="e">
        <f t="shared" si="2"/>
        <v>#REF!</v>
      </c>
      <c r="AS23" s="63" t="e">
        <f t="shared" si="3"/>
        <v>#REF!</v>
      </c>
      <c r="AT23" s="63"/>
      <c r="AU23" s="53">
        <f t="shared" si="15"/>
        <v>0</v>
      </c>
      <c r="AV23" s="53">
        <f t="shared" si="16"/>
        <v>0</v>
      </c>
      <c r="AW23" s="53">
        <f t="shared" si="16"/>
        <v>0</v>
      </c>
      <c r="AX23" s="53">
        <f t="shared" si="16"/>
        <v>0</v>
      </c>
      <c r="AY23" s="53">
        <f t="shared" si="16"/>
        <v>0</v>
      </c>
      <c r="AZ23" s="53">
        <f t="shared" si="16"/>
        <v>0</v>
      </c>
      <c r="BA23" s="53">
        <f t="shared" si="5"/>
        <v>0</v>
      </c>
      <c r="BB23" s="53">
        <f t="shared" si="17"/>
        <v>0</v>
      </c>
      <c r="BC23" s="53">
        <f t="shared" si="18"/>
        <v>0</v>
      </c>
      <c r="BD23" s="53">
        <f t="shared" si="19"/>
        <v>300</v>
      </c>
      <c r="BE23" s="53">
        <f t="shared" si="20"/>
        <v>0</v>
      </c>
      <c r="BF23" s="53">
        <f t="shared" si="6"/>
        <v>0</v>
      </c>
      <c r="BG23" s="53">
        <f t="shared" si="7"/>
        <v>9</v>
      </c>
      <c r="BH23" s="53">
        <f t="shared" si="8"/>
        <v>0</v>
      </c>
      <c r="BI23" s="53">
        <f t="shared" si="9"/>
        <v>0</v>
      </c>
      <c r="BJ23" s="53">
        <v>12</v>
      </c>
    </row>
    <row r="24" spans="2:62" ht="12.75" customHeight="1">
      <c r="B24" s="65">
        <v>19</v>
      </c>
      <c r="C24" s="6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6">
        <f t="shared" si="10"/>
        <v>0</v>
      </c>
      <c r="T24" s="67"/>
      <c r="U24" s="53"/>
      <c r="V24" s="68">
        <f t="shared" si="11"/>
      </c>
      <c r="W24" s="69">
        <f t="shared" si="12"/>
      </c>
      <c r="X24" s="70">
        <f t="shared" si="13"/>
      </c>
      <c r="Y24" s="53"/>
      <c r="Z24" s="77">
        <v>19</v>
      </c>
      <c r="AA24" s="72"/>
      <c r="AB24" s="53"/>
      <c r="AC24" s="53">
        <f t="shared" si="4"/>
        <v>19</v>
      </c>
      <c r="AD24" s="53">
        <f>IF(S24="",0,1)</f>
        <v>1</v>
      </c>
      <c r="AE24" s="53">
        <f>AD24+AD25</f>
        <v>2</v>
      </c>
      <c r="AG24" s="63">
        <f t="shared" si="14"/>
        <v>20</v>
      </c>
      <c r="AH24" s="63"/>
      <c r="AI24" s="63"/>
      <c r="AJ24" s="63">
        <f>MIN(D25,E25,F25,G25,H25,R25)</f>
        <v>0</v>
      </c>
      <c r="AK24" s="63">
        <f>MAX(D25,E25,F25,G25,H25,R25)</f>
        <v>0</v>
      </c>
      <c r="AL24" s="63">
        <f>AK24-AJ24</f>
        <v>0</v>
      </c>
      <c r="AM24" s="63"/>
      <c r="AN24" s="63"/>
      <c r="AO24" s="63"/>
      <c r="AP24" s="63" t="e">
        <f t="shared" si="0"/>
        <v>#REF!</v>
      </c>
      <c r="AQ24" s="63" t="e">
        <f t="shared" si="1"/>
        <v>#REF!</v>
      </c>
      <c r="AR24" s="63" t="e">
        <f t="shared" si="2"/>
        <v>#REF!</v>
      </c>
      <c r="AS24" s="63" t="e">
        <f t="shared" si="3"/>
        <v>#REF!</v>
      </c>
      <c r="AT24" s="63"/>
      <c r="AU24" s="53">
        <f t="shared" si="15"/>
        <v>0</v>
      </c>
      <c r="AV24" s="53">
        <f t="shared" si="16"/>
        <v>0</v>
      </c>
      <c r="AW24" s="53">
        <f t="shared" si="16"/>
        <v>0</v>
      </c>
      <c r="AX24" s="53">
        <f t="shared" si="16"/>
        <v>0</v>
      </c>
      <c r="AY24" s="53">
        <f t="shared" si="16"/>
        <v>0</v>
      </c>
      <c r="AZ24" s="53">
        <f t="shared" si="16"/>
        <v>0</v>
      </c>
      <c r="BA24" s="53">
        <f t="shared" si="5"/>
        <v>0</v>
      </c>
      <c r="BB24" s="53">
        <f t="shared" si="17"/>
        <v>0</v>
      </c>
      <c r="BC24" s="53">
        <f t="shared" si="18"/>
        <v>0</v>
      </c>
      <c r="BD24" s="53">
        <f t="shared" si="19"/>
        <v>300</v>
      </c>
      <c r="BE24" s="53">
        <f t="shared" si="20"/>
        <v>0</v>
      </c>
      <c r="BF24" s="53">
        <f t="shared" si="6"/>
        <v>0</v>
      </c>
      <c r="BG24" s="53">
        <f t="shared" si="7"/>
        <v>9</v>
      </c>
      <c r="BH24" s="53">
        <f t="shared" si="8"/>
        <v>0</v>
      </c>
      <c r="BI24" s="53">
        <f t="shared" si="9"/>
        <v>0</v>
      </c>
      <c r="BJ24" s="53">
        <v>12</v>
      </c>
    </row>
    <row r="25" spans="2:62" ht="12.75" customHeight="1">
      <c r="B25" s="65">
        <v>20</v>
      </c>
      <c r="C25" s="6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6">
        <f t="shared" si="10"/>
        <v>0</v>
      </c>
      <c r="T25" s="67"/>
      <c r="U25" s="53"/>
      <c r="V25" s="68">
        <f t="shared" si="11"/>
      </c>
      <c r="W25" s="69">
        <f t="shared" si="12"/>
      </c>
      <c r="X25" s="70">
        <f t="shared" si="13"/>
      </c>
      <c r="Y25" s="53"/>
      <c r="Z25" s="71">
        <v>20</v>
      </c>
      <c r="AA25" s="72"/>
      <c r="AB25" s="53"/>
      <c r="AC25" s="53">
        <f t="shared" si="4"/>
        <v>20</v>
      </c>
      <c r="AD25" s="53">
        <f>IF(S25="",0,1)</f>
        <v>1</v>
      </c>
      <c r="AG25" s="63">
        <f t="shared" si="14"/>
        <v>21</v>
      </c>
      <c r="AH25" s="63"/>
      <c r="AI25" s="63"/>
      <c r="AJ25" s="63"/>
      <c r="AK25" s="63"/>
      <c r="AL25" s="63"/>
      <c r="AM25" s="63"/>
      <c r="AN25" s="63"/>
      <c r="AO25" s="63"/>
      <c r="AP25" s="63" t="e">
        <f t="shared" si="0"/>
        <v>#REF!</v>
      </c>
      <c r="AQ25" s="63" t="e">
        <f t="shared" si="1"/>
        <v>#REF!</v>
      </c>
      <c r="AR25" s="63" t="e">
        <f t="shared" si="2"/>
        <v>#REF!</v>
      </c>
      <c r="AS25" s="63" t="e">
        <f t="shared" si="3"/>
        <v>#REF!</v>
      </c>
      <c r="AT25" s="63"/>
      <c r="AU25" s="53">
        <f t="shared" si="15"/>
        <v>0</v>
      </c>
      <c r="AV25" s="53">
        <f t="shared" si="16"/>
        <v>0</v>
      </c>
      <c r="AW25" s="53">
        <f t="shared" si="16"/>
        <v>0</v>
      </c>
      <c r="AX25" s="53">
        <f t="shared" si="16"/>
        <v>0</v>
      </c>
      <c r="AY25" s="53">
        <f t="shared" si="16"/>
        <v>0</v>
      </c>
      <c r="AZ25" s="53">
        <f t="shared" si="16"/>
        <v>0</v>
      </c>
      <c r="BA25" s="53">
        <f t="shared" si="5"/>
        <v>0</v>
      </c>
      <c r="BB25" s="53">
        <f t="shared" si="17"/>
        <v>0</v>
      </c>
      <c r="BC25" s="53">
        <f t="shared" si="18"/>
        <v>0</v>
      </c>
      <c r="BD25" s="53">
        <f t="shared" si="19"/>
        <v>300</v>
      </c>
      <c r="BE25" s="53">
        <f t="shared" si="20"/>
        <v>0</v>
      </c>
      <c r="BF25" s="53">
        <f t="shared" si="6"/>
        <v>0</v>
      </c>
      <c r="BG25" s="53">
        <f t="shared" si="7"/>
        <v>9</v>
      </c>
      <c r="BH25" s="53">
        <f t="shared" si="8"/>
        <v>0</v>
      </c>
      <c r="BI25" s="53">
        <f t="shared" si="9"/>
        <v>0</v>
      </c>
      <c r="BJ25" s="53">
        <v>12</v>
      </c>
    </row>
    <row r="26" spans="2:62" ht="12.75" customHeight="1" hidden="1">
      <c r="B26" s="65">
        <v>21</v>
      </c>
      <c r="C26" s="63">
        <f aca="true" t="shared" si="21" ref="C26:C69">IF(B26="","",INDEX(AA$6:AA$100,AC26))</f>
        <v>0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6">
        <f aca="true" t="shared" si="22" ref="S26:S74">IF(D26="","",D26+E26+F26+G26+H26+R26)</f>
      </c>
      <c r="T26" s="67"/>
      <c r="U26" s="53"/>
      <c r="V26" s="68">
        <f t="shared" si="11"/>
      </c>
      <c r="W26" s="69">
        <f t="shared" si="12"/>
      </c>
      <c r="X26" s="70">
        <f t="shared" si="13"/>
      </c>
      <c r="Y26" s="53"/>
      <c r="Z26" s="71">
        <v>21</v>
      </c>
      <c r="AA26" s="79"/>
      <c r="AB26" s="53"/>
      <c r="AC26" s="53">
        <f t="shared" si="4"/>
        <v>21</v>
      </c>
      <c r="AG26" s="63">
        <f t="shared" si="14"/>
        <v>22</v>
      </c>
      <c r="AH26" s="63">
        <f>B26</f>
        <v>21</v>
      </c>
      <c r="AI26" s="63" t="e">
        <f>IF(#REF!="",0,#REF!)</f>
        <v>#REF!</v>
      </c>
      <c r="AJ26" s="63">
        <f>MIN(D27,E27,F27,G27,H27,R27)</f>
        <v>0</v>
      </c>
      <c r="AK26" s="63">
        <f>MAX(D27,E27,F27,G27,H27,R27)</f>
        <v>0</v>
      </c>
      <c r="AL26" s="63">
        <f>AK26-AJ26</f>
        <v>0</v>
      </c>
      <c r="AM26" s="64">
        <f>MIN(AL26,AL27)</f>
        <v>0</v>
      </c>
      <c r="AN26" s="63">
        <f>300-AM26</f>
        <v>300</v>
      </c>
      <c r="AO26" s="63" t="e">
        <f>AI26*1000000+AN26*100+AG26</f>
        <v>#REF!</v>
      </c>
      <c r="AP26" s="63" t="e">
        <f t="shared" si="0"/>
        <v>#REF!</v>
      </c>
      <c r="AQ26" s="63" t="e">
        <f t="shared" si="1"/>
        <v>#REF!</v>
      </c>
      <c r="AR26" s="63" t="e">
        <f t="shared" si="2"/>
        <v>#REF!</v>
      </c>
      <c r="AS26" s="63" t="e">
        <f t="shared" si="3"/>
        <v>#REF!</v>
      </c>
      <c r="AT26" s="63"/>
      <c r="AU26" s="53">
        <f t="shared" si="15"/>
        <v>0</v>
      </c>
      <c r="AV26" s="53">
        <f t="shared" si="16"/>
        <v>0</v>
      </c>
      <c r="AW26" s="53">
        <f t="shared" si="16"/>
        <v>0</v>
      </c>
      <c r="AX26" s="53">
        <f t="shared" si="16"/>
        <v>0</v>
      </c>
      <c r="AY26" s="53">
        <f t="shared" si="16"/>
        <v>0</v>
      </c>
      <c r="AZ26" s="53">
        <f t="shared" si="16"/>
        <v>0</v>
      </c>
      <c r="BA26" s="53">
        <f t="shared" si="5"/>
        <v>0</v>
      </c>
      <c r="BB26" s="53">
        <f t="shared" si="17"/>
        <v>0</v>
      </c>
      <c r="BC26" s="53">
        <f t="shared" si="18"/>
        <v>0</v>
      </c>
      <c r="BD26" s="53">
        <f t="shared" si="19"/>
        <v>300</v>
      </c>
      <c r="BE26" s="53">
        <f t="shared" si="20"/>
        <v>0</v>
      </c>
      <c r="BF26" s="53">
        <f t="shared" si="6"/>
        <v>0</v>
      </c>
      <c r="BG26" s="53">
        <f t="shared" si="7"/>
        <v>9</v>
      </c>
      <c r="BH26" s="53">
        <f t="shared" si="8"/>
        <v>0</v>
      </c>
      <c r="BI26" s="53">
        <f t="shared" si="9"/>
        <v>0</v>
      </c>
      <c r="BJ26" s="53">
        <v>12</v>
      </c>
    </row>
    <row r="27" spans="2:62" ht="12.75" customHeight="1" hidden="1">
      <c r="B27" s="65">
        <v>22</v>
      </c>
      <c r="C27" s="63">
        <f t="shared" si="21"/>
        <v>0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>
        <f t="shared" si="22"/>
      </c>
      <c r="T27" s="67"/>
      <c r="U27" s="53"/>
      <c r="V27" s="68">
        <f t="shared" si="11"/>
      </c>
      <c r="W27" s="69">
        <f t="shared" si="12"/>
      </c>
      <c r="X27" s="70">
        <f t="shared" si="13"/>
      </c>
      <c r="Y27" s="53"/>
      <c r="Z27" s="73">
        <v>22</v>
      </c>
      <c r="AA27" s="79"/>
      <c r="AB27" s="53"/>
      <c r="AC27" s="53">
        <f t="shared" si="4"/>
        <v>22</v>
      </c>
      <c r="AD27" s="53">
        <f>IF(S27="",0,1)</f>
        <v>0</v>
      </c>
      <c r="AE27" s="53">
        <f>AD27+AD28</f>
        <v>0</v>
      </c>
      <c r="AG27" s="63">
        <f t="shared" si="14"/>
        <v>23</v>
      </c>
      <c r="AH27" s="63"/>
      <c r="AI27" s="63"/>
      <c r="AJ27" s="63">
        <f>MIN(D28,E28,F28,G28,H28,R28)</f>
        <v>0</v>
      </c>
      <c r="AK27" s="63">
        <f>MAX(D28,E28,F28,G28,H28,R28)</f>
        <v>0</v>
      </c>
      <c r="AL27" s="63">
        <f>AK27-AJ27</f>
        <v>0</v>
      </c>
      <c r="AM27" s="63"/>
      <c r="AN27" s="63"/>
      <c r="AO27" s="63"/>
      <c r="AP27" s="63" t="e">
        <f t="shared" si="0"/>
        <v>#REF!</v>
      </c>
      <c r="AQ27" s="63" t="e">
        <f t="shared" si="1"/>
        <v>#REF!</v>
      </c>
      <c r="AR27" s="63" t="e">
        <f t="shared" si="2"/>
        <v>#REF!</v>
      </c>
      <c r="AS27" s="63" t="e">
        <f t="shared" si="3"/>
        <v>#REF!</v>
      </c>
      <c r="AT27" s="63"/>
      <c r="AU27" s="53">
        <f t="shared" si="15"/>
        <v>0</v>
      </c>
      <c r="AV27" s="53">
        <f t="shared" si="16"/>
        <v>0</v>
      </c>
      <c r="AW27" s="53">
        <f t="shared" si="16"/>
        <v>0</v>
      </c>
      <c r="AX27" s="53">
        <f t="shared" si="16"/>
        <v>0</v>
      </c>
      <c r="AY27" s="53">
        <f t="shared" si="16"/>
        <v>0</v>
      </c>
      <c r="AZ27" s="53">
        <f t="shared" si="16"/>
        <v>0</v>
      </c>
      <c r="BA27" s="53">
        <f t="shared" si="5"/>
        <v>0</v>
      </c>
      <c r="BB27" s="53">
        <f t="shared" si="17"/>
        <v>0</v>
      </c>
      <c r="BC27" s="53">
        <f t="shared" si="18"/>
        <v>0</v>
      </c>
      <c r="BD27" s="53">
        <f t="shared" si="19"/>
        <v>300</v>
      </c>
      <c r="BE27" s="53">
        <f t="shared" si="20"/>
        <v>0</v>
      </c>
      <c r="BF27" s="53">
        <f t="shared" si="6"/>
        <v>0</v>
      </c>
      <c r="BG27" s="53">
        <f t="shared" si="7"/>
        <v>9</v>
      </c>
      <c r="BH27" s="53">
        <f t="shared" si="8"/>
        <v>0</v>
      </c>
      <c r="BI27" s="53">
        <f t="shared" si="9"/>
        <v>0</v>
      </c>
      <c r="BJ27" s="53">
        <v>12</v>
      </c>
    </row>
    <row r="28" spans="2:62" ht="12.75" customHeight="1" hidden="1">
      <c r="B28" s="65">
        <v>23</v>
      </c>
      <c r="C28" s="63">
        <f t="shared" si="21"/>
        <v>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>
        <f t="shared" si="22"/>
      </c>
      <c r="T28" s="67"/>
      <c r="U28" s="53"/>
      <c r="V28" s="68">
        <f t="shared" si="11"/>
      </c>
      <c r="W28" s="69">
        <f t="shared" si="12"/>
      </c>
      <c r="X28" s="70">
        <f t="shared" si="13"/>
      </c>
      <c r="Y28" s="53"/>
      <c r="Z28" s="74">
        <v>23</v>
      </c>
      <c r="AA28" s="79"/>
      <c r="AB28" s="53"/>
      <c r="AC28" s="53">
        <f t="shared" si="4"/>
        <v>23</v>
      </c>
      <c r="AD28" s="53">
        <f>IF(S28="",0,1)</f>
        <v>0</v>
      </c>
      <c r="AG28" s="63">
        <f t="shared" si="14"/>
        <v>24</v>
      </c>
      <c r="AH28" s="63"/>
      <c r="AI28" s="63"/>
      <c r="AJ28" s="63"/>
      <c r="AK28" s="63"/>
      <c r="AL28" s="63"/>
      <c r="AM28" s="63"/>
      <c r="AN28" s="63"/>
      <c r="AO28" s="63"/>
      <c r="AP28" s="63" t="e">
        <f t="shared" si="0"/>
        <v>#REF!</v>
      </c>
      <c r="AQ28" s="63" t="e">
        <f t="shared" si="1"/>
        <v>#REF!</v>
      </c>
      <c r="AR28" s="63" t="e">
        <f t="shared" si="2"/>
        <v>#REF!</v>
      </c>
      <c r="AS28" s="63" t="e">
        <f t="shared" si="3"/>
        <v>#REF!</v>
      </c>
      <c r="AT28" s="63"/>
      <c r="AU28" s="53">
        <f t="shared" si="15"/>
        <v>0</v>
      </c>
      <c r="AV28" s="53">
        <f t="shared" si="16"/>
        <v>0</v>
      </c>
      <c r="AW28" s="53">
        <f t="shared" si="16"/>
        <v>0</v>
      </c>
      <c r="AX28" s="53">
        <f t="shared" si="16"/>
        <v>0</v>
      </c>
      <c r="AY28" s="53">
        <f t="shared" si="16"/>
        <v>0</v>
      </c>
      <c r="AZ28" s="53">
        <f t="shared" si="16"/>
        <v>0</v>
      </c>
      <c r="BA28" s="53">
        <f t="shared" si="5"/>
        <v>0</v>
      </c>
      <c r="BB28" s="53">
        <f t="shared" si="17"/>
        <v>0</v>
      </c>
      <c r="BC28" s="53">
        <f t="shared" si="18"/>
        <v>0</v>
      </c>
      <c r="BD28" s="53">
        <f t="shared" si="19"/>
        <v>300</v>
      </c>
      <c r="BE28" s="53">
        <f t="shared" si="20"/>
        <v>0</v>
      </c>
      <c r="BF28" s="53">
        <f t="shared" si="6"/>
        <v>0</v>
      </c>
      <c r="BG28" s="53">
        <f t="shared" si="7"/>
        <v>9</v>
      </c>
      <c r="BH28" s="53">
        <f t="shared" si="8"/>
        <v>0</v>
      </c>
      <c r="BI28" s="53">
        <f t="shared" si="9"/>
        <v>0</v>
      </c>
      <c r="BJ28" s="53">
        <v>12</v>
      </c>
    </row>
    <row r="29" spans="2:62" ht="12.75" customHeight="1" hidden="1">
      <c r="B29" s="65">
        <v>24</v>
      </c>
      <c r="C29" s="63">
        <f t="shared" si="21"/>
        <v>0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>
        <f t="shared" si="22"/>
      </c>
      <c r="T29" s="67"/>
      <c r="U29" s="53"/>
      <c r="V29" s="68">
        <f t="shared" si="11"/>
      </c>
      <c r="W29" s="69">
        <f t="shared" si="12"/>
      </c>
      <c r="X29" s="70">
        <f t="shared" si="13"/>
      </c>
      <c r="Y29" s="53"/>
      <c r="Z29" s="77">
        <v>24</v>
      </c>
      <c r="AA29" s="79"/>
      <c r="AB29" s="53"/>
      <c r="AC29" s="53">
        <f t="shared" si="4"/>
        <v>24</v>
      </c>
      <c r="AG29" s="63">
        <f t="shared" si="14"/>
        <v>25</v>
      </c>
      <c r="AH29" s="63">
        <f>B29</f>
        <v>24</v>
      </c>
      <c r="AI29" s="63" t="e">
        <f>IF(#REF!="",0,#REF!)</f>
        <v>#REF!</v>
      </c>
      <c r="AJ29" s="63">
        <f>MIN(D30,E30,F30,G30,H30,R30)</f>
        <v>0</v>
      </c>
      <c r="AK29" s="63">
        <f>MAX(D30,E30,F30,G30,H30,R30)</f>
        <v>0</v>
      </c>
      <c r="AL29" s="63">
        <f>AK29-AJ29</f>
        <v>0</v>
      </c>
      <c r="AM29" s="64">
        <f>MIN(AL29,AL30)</f>
        <v>0</v>
      </c>
      <c r="AN29" s="63">
        <f>300-AM29</f>
        <v>300</v>
      </c>
      <c r="AO29" s="63" t="e">
        <f>AI29*1000000+AN29*100+AG29</f>
        <v>#REF!</v>
      </c>
      <c r="AP29" s="63" t="e">
        <f t="shared" si="0"/>
        <v>#REF!</v>
      </c>
      <c r="AQ29" s="63" t="e">
        <f t="shared" si="1"/>
        <v>#REF!</v>
      </c>
      <c r="AR29" s="63" t="e">
        <f t="shared" si="2"/>
        <v>#REF!</v>
      </c>
      <c r="AS29" s="63" t="e">
        <f t="shared" si="3"/>
        <v>#REF!</v>
      </c>
      <c r="AT29" s="63"/>
      <c r="AU29" s="53">
        <f t="shared" si="15"/>
        <v>0</v>
      </c>
      <c r="AV29" s="53">
        <f t="shared" si="16"/>
        <v>0</v>
      </c>
      <c r="AW29" s="53">
        <f t="shared" si="16"/>
        <v>0</v>
      </c>
      <c r="AX29" s="53">
        <f t="shared" si="16"/>
        <v>0</v>
      </c>
      <c r="AY29" s="53">
        <f t="shared" si="16"/>
        <v>0</v>
      </c>
      <c r="AZ29" s="53">
        <f t="shared" si="16"/>
        <v>0</v>
      </c>
      <c r="BA29" s="53">
        <f t="shared" si="5"/>
        <v>0</v>
      </c>
      <c r="BB29" s="53">
        <f t="shared" si="17"/>
        <v>0</v>
      </c>
      <c r="BC29" s="53">
        <f t="shared" si="18"/>
        <v>0</v>
      </c>
      <c r="BD29" s="53">
        <f t="shared" si="19"/>
        <v>300</v>
      </c>
      <c r="BE29" s="53">
        <f t="shared" si="20"/>
        <v>0</v>
      </c>
      <c r="BF29" s="53">
        <f t="shared" si="6"/>
        <v>0</v>
      </c>
      <c r="BG29" s="53">
        <f t="shared" si="7"/>
        <v>9</v>
      </c>
      <c r="BH29" s="53">
        <f t="shared" si="8"/>
        <v>0</v>
      </c>
      <c r="BI29" s="53">
        <f t="shared" si="9"/>
        <v>0</v>
      </c>
      <c r="BJ29" s="53">
        <v>12</v>
      </c>
    </row>
    <row r="30" spans="2:62" ht="12.75" customHeight="1" hidden="1">
      <c r="B30" s="65">
        <v>25</v>
      </c>
      <c r="C30" s="63">
        <f t="shared" si="21"/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>
        <f t="shared" si="22"/>
      </c>
      <c r="T30" s="67"/>
      <c r="U30" s="53"/>
      <c r="V30" s="68">
        <f t="shared" si="11"/>
      </c>
      <c r="W30" s="69">
        <f t="shared" si="12"/>
      </c>
      <c r="X30" s="70">
        <f t="shared" si="13"/>
      </c>
      <c r="Y30" s="53"/>
      <c r="Z30" s="71">
        <v>25</v>
      </c>
      <c r="AA30" s="79"/>
      <c r="AB30" s="53"/>
      <c r="AC30" s="53">
        <f t="shared" si="4"/>
        <v>25</v>
      </c>
      <c r="AD30" s="53">
        <f>IF(S30="",0,1)</f>
        <v>0</v>
      </c>
      <c r="AE30" s="53">
        <f>AD30+AD31</f>
        <v>0</v>
      </c>
      <c r="AG30" s="63">
        <f t="shared" si="14"/>
        <v>26</v>
      </c>
      <c r="AH30" s="63"/>
      <c r="AI30" s="63"/>
      <c r="AJ30" s="63">
        <f>MIN(D31,E31,F31,G31,H31,R31)</f>
        <v>0</v>
      </c>
      <c r="AK30" s="63">
        <f>MAX(D31,E31,F31,G31,H31,R31)</f>
        <v>0</v>
      </c>
      <c r="AL30" s="63">
        <f>AK30-AJ30</f>
        <v>0</v>
      </c>
      <c r="AM30" s="63"/>
      <c r="AN30" s="63"/>
      <c r="AO30" s="63"/>
      <c r="AP30" s="63" t="e">
        <f t="shared" si="0"/>
        <v>#REF!</v>
      </c>
      <c r="AQ30" s="63" t="e">
        <f t="shared" si="1"/>
        <v>#REF!</v>
      </c>
      <c r="AR30" s="63" t="e">
        <f t="shared" si="2"/>
        <v>#REF!</v>
      </c>
      <c r="AS30" s="63" t="e">
        <f t="shared" si="3"/>
        <v>#REF!</v>
      </c>
      <c r="AT30" s="63"/>
      <c r="AU30" s="53">
        <f t="shared" si="15"/>
        <v>0</v>
      </c>
      <c r="AV30" s="53">
        <f t="shared" si="16"/>
        <v>0</v>
      </c>
      <c r="AW30" s="53">
        <f t="shared" si="16"/>
        <v>0</v>
      </c>
      <c r="AX30" s="53">
        <f t="shared" si="16"/>
        <v>0</v>
      </c>
      <c r="AY30" s="53">
        <f t="shared" si="16"/>
        <v>0</v>
      </c>
      <c r="AZ30" s="53">
        <f t="shared" si="16"/>
        <v>0</v>
      </c>
      <c r="BA30" s="53">
        <f t="shared" si="5"/>
        <v>0</v>
      </c>
      <c r="BB30" s="53">
        <f t="shared" si="17"/>
        <v>0</v>
      </c>
      <c r="BC30" s="53">
        <f t="shared" si="18"/>
        <v>0</v>
      </c>
      <c r="BD30" s="53">
        <f t="shared" si="19"/>
        <v>300</v>
      </c>
      <c r="BE30" s="53">
        <f t="shared" si="20"/>
        <v>0</v>
      </c>
      <c r="BF30" s="53">
        <f t="shared" si="6"/>
        <v>0</v>
      </c>
      <c r="BG30" s="53">
        <f t="shared" si="7"/>
        <v>9</v>
      </c>
      <c r="BH30" s="53">
        <f t="shared" si="8"/>
        <v>0</v>
      </c>
      <c r="BI30" s="53">
        <f t="shared" si="9"/>
        <v>0</v>
      </c>
      <c r="BJ30" s="53">
        <v>12</v>
      </c>
    </row>
    <row r="31" spans="2:62" ht="12.75" customHeight="1" hidden="1">
      <c r="B31" s="65">
        <v>26</v>
      </c>
      <c r="C31" s="63">
        <f t="shared" si="21"/>
        <v>0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6">
        <f t="shared" si="22"/>
      </c>
      <c r="T31" s="67"/>
      <c r="U31" s="53"/>
      <c r="V31" s="68">
        <f t="shared" si="11"/>
      </c>
      <c r="W31" s="69">
        <f t="shared" si="12"/>
      </c>
      <c r="X31" s="70">
        <f t="shared" si="13"/>
      </c>
      <c r="Y31" s="53"/>
      <c r="Z31" s="71">
        <v>26</v>
      </c>
      <c r="AA31" s="79"/>
      <c r="AB31" s="53"/>
      <c r="AC31" s="53">
        <f t="shared" si="4"/>
        <v>26</v>
      </c>
      <c r="AD31" s="53">
        <f>IF(S31="",0,1)</f>
        <v>0</v>
      </c>
      <c r="AG31" s="63">
        <f t="shared" si="14"/>
        <v>27</v>
      </c>
      <c r="AH31" s="63"/>
      <c r="AI31" s="63"/>
      <c r="AJ31" s="63"/>
      <c r="AK31" s="63"/>
      <c r="AL31" s="63"/>
      <c r="AM31" s="63"/>
      <c r="AN31" s="63"/>
      <c r="AO31" s="63"/>
      <c r="AP31" s="63" t="e">
        <f t="shared" si="0"/>
        <v>#REF!</v>
      </c>
      <c r="AQ31" s="63" t="e">
        <f t="shared" si="1"/>
        <v>#REF!</v>
      </c>
      <c r="AR31" s="63" t="e">
        <f t="shared" si="2"/>
        <v>#REF!</v>
      </c>
      <c r="AS31" s="63" t="e">
        <f t="shared" si="3"/>
        <v>#REF!</v>
      </c>
      <c r="AT31" s="63"/>
      <c r="AU31" s="53">
        <f t="shared" si="15"/>
        <v>0</v>
      </c>
      <c r="AV31" s="53">
        <f t="shared" si="16"/>
        <v>0</v>
      </c>
      <c r="AW31" s="53">
        <f t="shared" si="16"/>
        <v>0</v>
      </c>
      <c r="AX31" s="53">
        <f t="shared" si="16"/>
        <v>0</v>
      </c>
      <c r="AY31" s="53">
        <f t="shared" si="16"/>
        <v>0</v>
      </c>
      <c r="AZ31" s="53">
        <f t="shared" si="16"/>
        <v>0</v>
      </c>
      <c r="BA31" s="53">
        <f t="shared" si="5"/>
        <v>0</v>
      </c>
      <c r="BB31" s="53">
        <f t="shared" si="17"/>
        <v>0</v>
      </c>
      <c r="BC31" s="53">
        <f t="shared" si="18"/>
        <v>0</v>
      </c>
      <c r="BD31" s="53">
        <f t="shared" si="19"/>
        <v>300</v>
      </c>
      <c r="BE31" s="53">
        <f t="shared" si="20"/>
        <v>0</v>
      </c>
      <c r="BF31" s="53">
        <f t="shared" si="6"/>
        <v>0</v>
      </c>
      <c r="BG31" s="53">
        <f t="shared" si="7"/>
        <v>9</v>
      </c>
      <c r="BH31" s="53">
        <f t="shared" si="8"/>
        <v>0</v>
      </c>
      <c r="BI31" s="53">
        <f t="shared" si="9"/>
        <v>0</v>
      </c>
      <c r="BJ31" s="53">
        <v>12</v>
      </c>
    </row>
    <row r="32" spans="2:62" ht="12.75" customHeight="1" hidden="1">
      <c r="B32" s="65">
        <v>27</v>
      </c>
      <c r="C32" s="63">
        <f t="shared" si="21"/>
        <v>0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6">
        <f t="shared" si="22"/>
      </c>
      <c r="T32" s="67"/>
      <c r="U32" s="53"/>
      <c r="V32" s="68">
        <f t="shared" si="11"/>
      </c>
      <c r="W32" s="69">
        <f t="shared" si="12"/>
      </c>
      <c r="X32" s="70">
        <f t="shared" si="13"/>
      </c>
      <c r="Y32" s="53"/>
      <c r="Z32" s="73">
        <v>27</v>
      </c>
      <c r="AA32" s="79"/>
      <c r="AB32" s="53"/>
      <c r="AC32" s="53">
        <f t="shared" si="4"/>
        <v>27</v>
      </c>
      <c r="AG32" s="63">
        <f t="shared" si="14"/>
        <v>28</v>
      </c>
      <c r="AH32" s="63">
        <f>B32</f>
        <v>27</v>
      </c>
      <c r="AI32" s="63" t="e">
        <f>IF(#REF!="",0,#REF!)</f>
        <v>#REF!</v>
      </c>
      <c r="AJ32" s="63">
        <f>MIN(D33,E33,F33,G33,H33,R33)</f>
        <v>0</v>
      </c>
      <c r="AK32" s="63">
        <f>MAX(D33,E33,F33,G33,H33,R33)</f>
        <v>0</v>
      </c>
      <c r="AL32" s="63">
        <f>AK32-AJ32</f>
        <v>0</v>
      </c>
      <c r="AM32" s="64">
        <f>MIN(AL32,AL33)</f>
        <v>0</v>
      </c>
      <c r="AN32" s="63">
        <f>300-AM32</f>
        <v>300</v>
      </c>
      <c r="AO32" s="63" t="e">
        <f>AI32*1000000+AN32*100+AG32</f>
        <v>#REF!</v>
      </c>
      <c r="AP32" s="63" t="e">
        <f t="shared" si="0"/>
        <v>#REF!</v>
      </c>
      <c r="AQ32" s="63" t="e">
        <f t="shared" si="1"/>
        <v>#REF!</v>
      </c>
      <c r="AR32" s="63" t="e">
        <f t="shared" si="2"/>
        <v>#REF!</v>
      </c>
      <c r="AS32" s="63" t="e">
        <f t="shared" si="3"/>
        <v>#REF!</v>
      </c>
      <c r="AT32" s="63"/>
      <c r="AU32" s="53">
        <f t="shared" si="15"/>
        <v>0</v>
      </c>
      <c r="AV32" s="53">
        <f t="shared" si="16"/>
        <v>0</v>
      </c>
      <c r="AW32" s="53">
        <f t="shared" si="16"/>
        <v>0</v>
      </c>
      <c r="AX32" s="53">
        <f t="shared" si="16"/>
        <v>0</v>
      </c>
      <c r="AY32" s="53">
        <f t="shared" si="16"/>
        <v>0</v>
      </c>
      <c r="AZ32" s="53">
        <f t="shared" si="16"/>
        <v>0</v>
      </c>
      <c r="BA32" s="53">
        <f t="shared" si="5"/>
        <v>0</v>
      </c>
      <c r="BB32" s="53">
        <f t="shared" si="17"/>
        <v>0</v>
      </c>
      <c r="BC32" s="53">
        <f t="shared" si="18"/>
        <v>0</v>
      </c>
      <c r="BD32" s="53">
        <f t="shared" si="19"/>
        <v>300</v>
      </c>
      <c r="BE32" s="53">
        <f t="shared" si="20"/>
        <v>0</v>
      </c>
      <c r="BF32" s="53">
        <f t="shared" si="6"/>
        <v>0</v>
      </c>
      <c r="BG32" s="53">
        <f t="shared" si="7"/>
        <v>9</v>
      </c>
      <c r="BH32" s="53">
        <f t="shared" si="8"/>
        <v>0</v>
      </c>
      <c r="BI32" s="53">
        <f t="shared" si="9"/>
        <v>0</v>
      </c>
      <c r="BJ32" s="53">
        <v>12</v>
      </c>
    </row>
    <row r="33" spans="2:62" ht="12.75" customHeight="1" hidden="1">
      <c r="B33" s="65">
        <v>28</v>
      </c>
      <c r="C33" s="63">
        <f t="shared" si="21"/>
        <v>0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>
        <f t="shared" si="22"/>
      </c>
      <c r="T33" s="67"/>
      <c r="U33" s="53"/>
      <c r="V33" s="68">
        <f t="shared" si="11"/>
      </c>
      <c r="W33" s="69">
        <f t="shared" si="12"/>
      </c>
      <c r="X33" s="70">
        <f t="shared" si="13"/>
      </c>
      <c r="Y33" s="53"/>
      <c r="Z33" s="74">
        <v>28</v>
      </c>
      <c r="AA33" s="79"/>
      <c r="AB33" s="53"/>
      <c r="AC33" s="53">
        <f t="shared" si="4"/>
        <v>28</v>
      </c>
      <c r="AD33" s="53">
        <f>IF(S33="",0,1)</f>
        <v>0</v>
      </c>
      <c r="AE33" s="53">
        <f>AD33+AD34</f>
        <v>0</v>
      </c>
      <c r="AG33" s="63">
        <f t="shared" si="14"/>
        <v>29</v>
      </c>
      <c r="AH33" s="63"/>
      <c r="AI33" s="63"/>
      <c r="AJ33" s="63">
        <f>MIN(D34,E34,F34,G34,H34,R34)</f>
        <v>0</v>
      </c>
      <c r="AK33" s="63">
        <f>MAX(D34,E34,F34,G34,H34,R34)</f>
        <v>0</v>
      </c>
      <c r="AL33" s="63">
        <f>AK33-AJ33</f>
        <v>0</v>
      </c>
      <c r="AM33" s="63"/>
      <c r="AN33" s="63"/>
      <c r="AO33" s="63"/>
      <c r="AP33" s="63" t="e">
        <f t="shared" si="0"/>
        <v>#REF!</v>
      </c>
      <c r="AQ33" s="63" t="e">
        <f t="shared" si="1"/>
        <v>#REF!</v>
      </c>
      <c r="AR33" s="63" t="e">
        <f t="shared" si="2"/>
        <v>#REF!</v>
      </c>
      <c r="AS33" s="63" t="e">
        <f t="shared" si="3"/>
        <v>#REF!</v>
      </c>
      <c r="AT33" s="63"/>
      <c r="AU33" s="53">
        <f t="shared" si="15"/>
        <v>0</v>
      </c>
      <c r="AV33" s="53">
        <f t="shared" si="16"/>
        <v>0</v>
      </c>
      <c r="AW33" s="53">
        <f t="shared" si="16"/>
        <v>0</v>
      </c>
      <c r="AX33" s="53">
        <f t="shared" si="16"/>
        <v>0</v>
      </c>
      <c r="AY33" s="53">
        <f t="shared" si="16"/>
        <v>0</v>
      </c>
      <c r="AZ33" s="53">
        <f t="shared" si="16"/>
        <v>0</v>
      </c>
      <c r="BA33" s="53">
        <f t="shared" si="5"/>
        <v>0</v>
      </c>
      <c r="BB33" s="53">
        <f t="shared" si="17"/>
        <v>0</v>
      </c>
      <c r="BC33" s="53">
        <f t="shared" si="18"/>
        <v>0</v>
      </c>
      <c r="BD33" s="53">
        <f t="shared" si="19"/>
        <v>300</v>
      </c>
      <c r="BE33" s="53">
        <f t="shared" si="20"/>
        <v>0</v>
      </c>
      <c r="BF33" s="53">
        <f t="shared" si="6"/>
        <v>0</v>
      </c>
      <c r="BG33" s="53">
        <f t="shared" si="7"/>
        <v>9</v>
      </c>
      <c r="BH33" s="53">
        <f t="shared" si="8"/>
        <v>0</v>
      </c>
      <c r="BI33" s="53">
        <f t="shared" si="9"/>
        <v>0</v>
      </c>
      <c r="BJ33" s="53">
        <v>12</v>
      </c>
    </row>
    <row r="34" spans="2:62" ht="12.75" customHeight="1" hidden="1">
      <c r="B34" s="65">
        <v>29</v>
      </c>
      <c r="C34" s="63">
        <f t="shared" si="21"/>
        <v>0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6">
        <f t="shared" si="22"/>
      </c>
      <c r="T34" s="67"/>
      <c r="U34" s="53"/>
      <c r="V34" s="68">
        <f t="shared" si="11"/>
      </c>
      <c r="W34" s="69">
        <f t="shared" si="12"/>
      </c>
      <c r="X34" s="70">
        <f t="shared" si="13"/>
      </c>
      <c r="Y34" s="53"/>
      <c r="Z34" s="77">
        <v>29</v>
      </c>
      <c r="AA34" s="79"/>
      <c r="AB34" s="53"/>
      <c r="AC34" s="53">
        <f t="shared" si="4"/>
        <v>29</v>
      </c>
      <c r="AD34" s="53">
        <f>IF(S34="",0,1)</f>
        <v>0</v>
      </c>
      <c r="AG34" s="63">
        <f t="shared" si="14"/>
        <v>30</v>
      </c>
      <c r="AH34" s="63"/>
      <c r="AI34" s="63"/>
      <c r="AJ34" s="63"/>
      <c r="AK34" s="63"/>
      <c r="AL34" s="63"/>
      <c r="AM34" s="63"/>
      <c r="AN34" s="63"/>
      <c r="AO34" s="63"/>
      <c r="AP34" s="63" t="e">
        <f t="shared" si="0"/>
        <v>#REF!</v>
      </c>
      <c r="AQ34" s="63" t="e">
        <f t="shared" si="1"/>
        <v>#REF!</v>
      </c>
      <c r="AR34" s="63" t="e">
        <f t="shared" si="2"/>
        <v>#REF!</v>
      </c>
      <c r="AS34" s="63" t="e">
        <f t="shared" si="3"/>
        <v>#REF!</v>
      </c>
      <c r="AT34" s="63"/>
      <c r="AU34" s="53">
        <f t="shared" si="15"/>
        <v>0</v>
      </c>
      <c r="AV34" s="53">
        <f t="shared" si="16"/>
        <v>0</v>
      </c>
      <c r="AW34" s="53">
        <f t="shared" si="16"/>
        <v>0</v>
      </c>
      <c r="AX34" s="53">
        <f t="shared" si="16"/>
        <v>0</v>
      </c>
      <c r="AY34" s="53">
        <f t="shared" si="16"/>
        <v>0</v>
      </c>
      <c r="AZ34" s="53">
        <f t="shared" si="16"/>
        <v>0</v>
      </c>
      <c r="BA34" s="53">
        <f t="shared" si="5"/>
        <v>0</v>
      </c>
      <c r="BB34" s="53">
        <f t="shared" si="17"/>
        <v>0</v>
      </c>
      <c r="BC34" s="53">
        <f t="shared" si="18"/>
        <v>0</v>
      </c>
      <c r="BD34" s="53">
        <f t="shared" si="19"/>
        <v>300</v>
      </c>
      <c r="BE34" s="53">
        <f t="shared" si="20"/>
        <v>0</v>
      </c>
      <c r="BF34" s="53">
        <f t="shared" si="6"/>
        <v>0</v>
      </c>
      <c r="BG34" s="53">
        <f t="shared" si="7"/>
        <v>9</v>
      </c>
      <c r="BH34" s="53">
        <f t="shared" si="8"/>
        <v>0</v>
      </c>
      <c r="BI34" s="53">
        <f t="shared" si="9"/>
        <v>0</v>
      </c>
      <c r="BJ34" s="53">
        <v>12</v>
      </c>
    </row>
    <row r="35" spans="2:62" ht="12.75" customHeight="1" hidden="1">
      <c r="B35" s="65">
        <v>30</v>
      </c>
      <c r="C35" s="63">
        <f t="shared" si="21"/>
        <v>0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>
        <f t="shared" si="22"/>
      </c>
      <c r="T35" s="67"/>
      <c r="U35" s="53"/>
      <c r="V35" s="68">
        <f t="shared" si="11"/>
      </c>
      <c r="W35" s="69">
        <f t="shared" si="12"/>
      </c>
      <c r="X35" s="70">
        <f t="shared" si="13"/>
      </c>
      <c r="Y35" s="53"/>
      <c r="Z35" s="71">
        <v>30</v>
      </c>
      <c r="AA35" s="80"/>
      <c r="AB35" s="53"/>
      <c r="AC35" s="53">
        <f t="shared" si="4"/>
        <v>30</v>
      </c>
      <c r="AG35" s="63">
        <f t="shared" si="14"/>
        <v>31</v>
      </c>
      <c r="AH35" s="63">
        <f>B35</f>
        <v>30</v>
      </c>
      <c r="AI35" s="63" t="e">
        <f>IF(#REF!="",0,#REF!)</f>
        <v>#REF!</v>
      </c>
      <c r="AJ35" s="63">
        <f>MIN(D36,E36,F36,G36,H36,R36)</f>
        <v>0</v>
      </c>
      <c r="AK35" s="63">
        <f>MAX(D36,E36,F36,G36,H36,R36)</f>
        <v>0</v>
      </c>
      <c r="AL35" s="63">
        <f>AK35-AJ35</f>
        <v>0</v>
      </c>
      <c r="AM35" s="64">
        <f>MIN(AL35,AL36)</f>
        <v>0</v>
      </c>
      <c r="AN35" s="63">
        <f>300-AM35</f>
        <v>300</v>
      </c>
      <c r="AO35" s="63" t="e">
        <f>AI35*1000000+AN35*100+AG35</f>
        <v>#REF!</v>
      </c>
      <c r="AP35" s="63" t="e">
        <f t="shared" si="0"/>
        <v>#REF!</v>
      </c>
      <c r="AQ35" s="63" t="e">
        <f t="shared" si="1"/>
        <v>#REF!</v>
      </c>
      <c r="AR35" s="63" t="e">
        <f t="shared" si="2"/>
        <v>#REF!</v>
      </c>
      <c r="AS35" s="63" t="e">
        <f t="shared" si="3"/>
        <v>#REF!</v>
      </c>
      <c r="AT35" s="63"/>
      <c r="AU35" s="53">
        <f t="shared" si="15"/>
        <v>0</v>
      </c>
      <c r="AV35" s="53">
        <f t="shared" si="16"/>
        <v>0</v>
      </c>
      <c r="AW35" s="53">
        <f t="shared" si="16"/>
        <v>0</v>
      </c>
      <c r="AX35" s="53">
        <f t="shared" si="16"/>
        <v>0</v>
      </c>
      <c r="AY35" s="53">
        <f t="shared" si="16"/>
        <v>0</v>
      </c>
      <c r="AZ35" s="53">
        <f t="shared" si="16"/>
        <v>0</v>
      </c>
      <c r="BA35" s="53">
        <f t="shared" si="5"/>
        <v>0</v>
      </c>
      <c r="BB35" s="53">
        <f t="shared" si="17"/>
        <v>0</v>
      </c>
      <c r="BC35" s="53">
        <f t="shared" si="18"/>
        <v>0</v>
      </c>
      <c r="BD35" s="53">
        <f t="shared" si="19"/>
        <v>300</v>
      </c>
      <c r="BE35" s="53">
        <f t="shared" si="20"/>
        <v>0</v>
      </c>
      <c r="BF35" s="53">
        <f t="shared" si="6"/>
        <v>0</v>
      </c>
      <c r="BG35" s="53">
        <f t="shared" si="7"/>
        <v>9</v>
      </c>
      <c r="BH35" s="53">
        <f t="shared" si="8"/>
        <v>0</v>
      </c>
      <c r="BI35" s="53">
        <f t="shared" si="9"/>
        <v>0</v>
      </c>
      <c r="BJ35" s="53">
        <v>12</v>
      </c>
    </row>
    <row r="36" spans="2:62" ht="12.75" customHeight="1" hidden="1">
      <c r="B36" s="65">
        <v>31</v>
      </c>
      <c r="C36" s="63">
        <f t="shared" si="21"/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6">
        <f t="shared" si="22"/>
      </c>
      <c r="T36" s="67"/>
      <c r="U36" s="53"/>
      <c r="V36" s="68">
        <f t="shared" si="11"/>
      </c>
      <c r="W36" s="69">
        <f t="shared" si="12"/>
      </c>
      <c r="X36" s="70">
        <f t="shared" si="13"/>
      </c>
      <c r="Y36" s="53"/>
      <c r="Z36" s="71">
        <v>31</v>
      </c>
      <c r="AA36" s="80"/>
      <c r="AB36" s="53"/>
      <c r="AC36" s="53">
        <f t="shared" si="4"/>
        <v>31</v>
      </c>
      <c r="AD36" s="53">
        <f>IF(S36="",0,1)</f>
        <v>0</v>
      </c>
      <c r="AE36" s="53">
        <f>AD36+AD37</f>
        <v>0</v>
      </c>
      <c r="AG36" s="63">
        <f t="shared" si="14"/>
        <v>32</v>
      </c>
      <c r="AH36" s="63"/>
      <c r="AI36" s="63"/>
      <c r="AJ36" s="63">
        <f>MIN(D37,E37,F37,G37,H37,R37)</f>
        <v>0</v>
      </c>
      <c r="AK36" s="63">
        <f>MAX(D37,E37,F37,G37,H37,R37)</f>
        <v>0</v>
      </c>
      <c r="AL36" s="63">
        <f>AK36-AJ36</f>
        <v>0</v>
      </c>
      <c r="AM36" s="63"/>
      <c r="AN36" s="63"/>
      <c r="AO36" s="63"/>
      <c r="AP36" s="63" t="e">
        <f t="shared" si="0"/>
        <v>#REF!</v>
      </c>
      <c r="AQ36" s="63" t="e">
        <f t="shared" si="1"/>
        <v>#REF!</v>
      </c>
      <c r="AR36" s="63" t="e">
        <f t="shared" si="2"/>
        <v>#REF!</v>
      </c>
      <c r="AS36" s="63" t="e">
        <f t="shared" si="3"/>
        <v>#REF!</v>
      </c>
      <c r="AT36" s="63"/>
      <c r="AU36" s="53">
        <f t="shared" si="15"/>
        <v>0</v>
      </c>
      <c r="AV36" s="53">
        <f t="shared" si="16"/>
        <v>0</v>
      </c>
      <c r="AW36" s="53">
        <f t="shared" si="16"/>
        <v>0</v>
      </c>
      <c r="AX36" s="53">
        <f t="shared" si="16"/>
        <v>0</v>
      </c>
      <c r="AY36" s="53">
        <f t="shared" si="16"/>
        <v>0</v>
      </c>
      <c r="AZ36" s="53">
        <f t="shared" si="16"/>
        <v>0</v>
      </c>
      <c r="BA36" s="53">
        <f t="shared" si="5"/>
        <v>0</v>
      </c>
      <c r="BB36" s="53">
        <f t="shared" si="17"/>
        <v>0</v>
      </c>
      <c r="BC36" s="53">
        <f t="shared" si="18"/>
        <v>0</v>
      </c>
      <c r="BD36" s="53">
        <f t="shared" si="19"/>
        <v>300</v>
      </c>
      <c r="BE36" s="53">
        <f t="shared" si="20"/>
        <v>0</v>
      </c>
      <c r="BF36" s="53">
        <f t="shared" si="6"/>
        <v>0</v>
      </c>
      <c r="BG36" s="53">
        <f t="shared" si="7"/>
        <v>9</v>
      </c>
      <c r="BH36" s="53">
        <f t="shared" si="8"/>
        <v>0</v>
      </c>
      <c r="BI36" s="53">
        <f t="shared" si="9"/>
        <v>0</v>
      </c>
      <c r="BJ36" s="53">
        <v>12</v>
      </c>
    </row>
    <row r="37" spans="2:62" ht="12.75" customHeight="1" hidden="1">
      <c r="B37" s="65">
        <v>32</v>
      </c>
      <c r="C37" s="63">
        <f t="shared" si="21"/>
        <v>0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>
        <f t="shared" si="22"/>
      </c>
      <c r="T37" s="67"/>
      <c r="U37" s="53"/>
      <c r="V37" s="68">
        <f t="shared" si="11"/>
      </c>
      <c r="W37" s="69">
        <f t="shared" si="12"/>
      </c>
      <c r="X37" s="70">
        <f t="shared" si="13"/>
      </c>
      <c r="Y37" s="53"/>
      <c r="Z37" s="73">
        <v>32</v>
      </c>
      <c r="AA37" s="79"/>
      <c r="AB37" s="53"/>
      <c r="AC37" s="53">
        <f t="shared" si="4"/>
        <v>32</v>
      </c>
      <c r="AD37" s="53">
        <f>IF(S37="",0,1)</f>
        <v>0</v>
      </c>
      <c r="AG37" s="63">
        <f t="shared" si="14"/>
        <v>33</v>
      </c>
      <c r="AH37" s="63"/>
      <c r="AI37" s="63"/>
      <c r="AJ37" s="63"/>
      <c r="AK37" s="63"/>
      <c r="AL37" s="63"/>
      <c r="AM37" s="63"/>
      <c r="AN37" s="63"/>
      <c r="AO37" s="63"/>
      <c r="AP37" s="63" t="e">
        <f t="shared" si="0"/>
        <v>#REF!</v>
      </c>
      <c r="AQ37" s="63" t="e">
        <f t="shared" si="1"/>
        <v>#REF!</v>
      </c>
      <c r="AR37" s="63" t="e">
        <f t="shared" si="2"/>
        <v>#REF!</v>
      </c>
      <c r="AS37" s="63" t="e">
        <f t="shared" si="3"/>
        <v>#REF!</v>
      </c>
      <c r="AT37" s="63"/>
      <c r="AU37" s="53">
        <f t="shared" si="15"/>
        <v>0</v>
      </c>
      <c r="AV37" s="53">
        <f t="shared" si="16"/>
        <v>0</v>
      </c>
      <c r="AW37" s="53">
        <f t="shared" si="16"/>
        <v>0</v>
      </c>
      <c r="AX37" s="53">
        <f t="shared" si="16"/>
        <v>0</v>
      </c>
      <c r="AY37" s="53">
        <f t="shared" si="16"/>
        <v>0</v>
      </c>
      <c r="AZ37" s="53">
        <f t="shared" si="16"/>
        <v>0</v>
      </c>
      <c r="BA37" s="53">
        <f t="shared" si="5"/>
        <v>0</v>
      </c>
      <c r="BB37" s="53">
        <f t="shared" si="17"/>
        <v>0</v>
      </c>
      <c r="BC37" s="53">
        <f t="shared" si="18"/>
        <v>0</v>
      </c>
      <c r="BD37" s="53">
        <f t="shared" si="19"/>
        <v>300</v>
      </c>
      <c r="BE37" s="53">
        <f t="shared" si="20"/>
        <v>0</v>
      </c>
      <c r="BF37" s="53">
        <f t="shared" si="6"/>
        <v>0</v>
      </c>
      <c r="BG37" s="53">
        <f t="shared" si="7"/>
        <v>9</v>
      </c>
      <c r="BH37" s="53">
        <f t="shared" si="8"/>
        <v>0</v>
      </c>
      <c r="BI37" s="53">
        <f t="shared" si="9"/>
        <v>0</v>
      </c>
      <c r="BJ37" s="53">
        <v>12</v>
      </c>
    </row>
    <row r="38" spans="2:62" ht="12.75" customHeight="1" hidden="1">
      <c r="B38" s="65">
        <v>33</v>
      </c>
      <c r="C38" s="63">
        <f t="shared" si="21"/>
        <v>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6">
        <f t="shared" si="22"/>
      </c>
      <c r="T38" s="67"/>
      <c r="U38" s="53"/>
      <c r="V38" s="68">
        <f t="shared" si="11"/>
      </c>
      <c r="W38" s="69">
        <f t="shared" si="12"/>
      </c>
      <c r="X38" s="70">
        <f t="shared" si="13"/>
      </c>
      <c r="Y38" s="53"/>
      <c r="Z38" s="74">
        <v>33</v>
      </c>
      <c r="AA38" s="80"/>
      <c r="AB38" s="53"/>
      <c r="AC38" s="53">
        <f t="shared" si="4"/>
        <v>33</v>
      </c>
      <c r="AG38" s="63">
        <f t="shared" si="14"/>
        <v>34</v>
      </c>
      <c r="AH38" s="63">
        <f>B38</f>
        <v>33</v>
      </c>
      <c r="AI38" s="63" t="e">
        <f>IF(#REF!="",0,#REF!)</f>
        <v>#REF!</v>
      </c>
      <c r="AJ38" s="63">
        <f>MIN(D39,E39,F39,G39,H39,R39)</f>
        <v>0</v>
      </c>
      <c r="AK38" s="63">
        <f>MAX(D39,E39,F39,G39,H39,R39)</f>
        <v>0</v>
      </c>
      <c r="AL38" s="63">
        <f>AK38-AJ38</f>
        <v>0</v>
      </c>
      <c r="AM38" s="64">
        <f>MIN(AL38,AL39)</f>
        <v>0</v>
      </c>
      <c r="AN38" s="63">
        <f>300-AM38</f>
        <v>300</v>
      </c>
      <c r="AO38" s="63" t="e">
        <f>AI38*1000000+AN38*100+AG38</f>
        <v>#REF!</v>
      </c>
      <c r="AP38" s="63" t="e">
        <f t="shared" si="0"/>
        <v>#REF!</v>
      </c>
      <c r="AQ38" s="63" t="e">
        <f t="shared" si="1"/>
        <v>#REF!</v>
      </c>
      <c r="AR38" s="63" t="e">
        <f t="shared" si="2"/>
        <v>#REF!</v>
      </c>
      <c r="AS38" s="63" t="e">
        <f t="shared" si="3"/>
        <v>#REF!</v>
      </c>
      <c r="AT38" s="63"/>
      <c r="AU38" s="53">
        <f t="shared" si="15"/>
        <v>0</v>
      </c>
      <c r="AV38" s="53">
        <f t="shared" si="16"/>
        <v>0</v>
      </c>
      <c r="AW38" s="53">
        <f t="shared" si="16"/>
        <v>0</v>
      </c>
      <c r="AX38" s="53">
        <f t="shared" si="16"/>
        <v>0</v>
      </c>
      <c r="AY38" s="53">
        <f t="shared" si="16"/>
        <v>0</v>
      </c>
      <c r="AZ38" s="53">
        <f t="shared" si="16"/>
        <v>0</v>
      </c>
      <c r="BA38" s="53">
        <f t="shared" si="5"/>
        <v>0</v>
      </c>
      <c r="BB38" s="53">
        <f t="shared" si="17"/>
        <v>0</v>
      </c>
      <c r="BC38" s="53">
        <f t="shared" si="18"/>
        <v>0</v>
      </c>
      <c r="BD38" s="53">
        <f t="shared" si="19"/>
        <v>300</v>
      </c>
      <c r="BE38" s="53">
        <f t="shared" si="20"/>
        <v>0</v>
      </c>
      <c r="BF38" s="53">
        <f t="shared" si="6"/>
        <v>0</v>
      </c>
      <c r="BG38" s="53">
        <f t="shared" si="7"/>
        <v>9</v>
      </c>
      <c r="BH38" s="53">
        <f t="shared" si="8"/>
        <v>0</v>
      </c>
      <c r="BI38" s="53">
        <f t="shared" si="9"/>
        <v>0</v>
      </c>
      <c r="BJ38" s="53">
        <v>12</v>
      </c>
    </row>
    <row r="39" spans="2:62" ht="12.75" customHeight="1" hidden="1">
      <c r="B39" s="65">
        <v>34</v>
      </c>
      <c r="C39" s="63">
        <f t="shared" si="21"/>
        <v>0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6">
        <f t="shared" si="22"/>
      </c>
      <c r="T39" s="67"/>
      <c r="U39" s="53"/>
      <c r="V39" s="68">
        <f t="shared" si="11"/>
      </c>
      <c r="W39" s="69">
        <f t="shared" si="12"/>
      </c>
      <c r="X39" s="70">
        <f t="shared" si="13"/>
      </c>
      <c r="Y39" s="53"/>
      <c r="Z39" s="77">
        <v>34</v>
      </c>
      <c r="AA39" s="80"/>
      <c r="AB39" s="53"/>
      <c r="AC39" s="53">
        <f t="shared" si="4"/>
        <v>34</v>
      </c>
      <c r="AD39" s="53">
        <f>IF(S39="",0,1)</f>
        <v>0</v>
      </c>
      <c r="AE39" s="53">
        <f>AD39+AD40</f>
        <v>0</v>
      </c>
      <c r="AG39" s="63">
        <f t="shared" si="14"/>
        <v>35</v>
      </c>
      <c r="AH39" s="63"/>
      <c r="AI39" s="63"/>
      <c r="AJ39" s="63">
        <f>MIN(D40,E40,F40,G40,H40,R40)</f>
        <v>0</v>
      </c>
      <c r="AK39" s="63">
        <f>MAX(D40,E40,F40,G40,H40,R40)</f>
        <v>0</v>
      </c>
      <c r="AL39" s="63">
        <f>AK39-AJ39</f>
        <v>0</v>
      </c>
      <c r="AM39" s="63"/>
      <c r="AN39" s="63"/>
      <c r="AO39" s="63"/>
      <c r="AP39" s="63" t="e">
        <f t="shared" si="0"/>
        <v>#REF!</v>
      </c>
      <c r="AQ39" s="63" t="e">
        <f t="shared" si="1"/>
        <v>#REF!</v>
      </c>
      <c r="AR39" s="63" t="e">
        <f t="shared" si="2"/>
        <v>#REF!</v>
      </c>
      <c r="AS39" s="63" t="e">
        <f t="shared" si="3"/>
        <v>#REF!</v>
      </c>
      <c r="AT39" s="63"/>
      <c r="AU39" s="53">
        <f t="shared" si="15"/>
        <v>0</v>
      </c>
      <c r="AV39" s="53">
        <f t="shared" si="16"/>
        <v>0</v>
      </c>
      <c r="AW39" s="53">
        <f t="shared" si="16"/>
        <v>0</v>
      </c>
      <c r="AX39" s="53">
        <f t="shared" si="16"/>
        <v>0</v>
      </c>
      <c r="AY39" s="53">
        <f t="shared" si="16"/>
        <v>0</v>
      </c>
      <c r="AZ39" s="53">
        <f t="shared" si="16"/>
        <v>0</v>
      </c>
      <c r="BA39" s="53">
        <f t="shared" si="5"/>
        <v>0</v>
      </c>
      <c r="BB39" s="53">
        <f t="shared" si="17"/>
        <v>0</v>
      </c>
      <c r="BC39" s="53">
        <f t="shared" si="18"/>
        <v>0</v>
      </c>
      <c r="BD39" s="53">
        <f t="shared" si="19"/>
        <v>300</v>
      </c>
      <c r="BE39" s="53">
        <f t="shared" si="20"/>
        <v>0</v>
      </c>
      <c r="BF39" s="53">
        <f t="shared" si="6"/>
        <v>0</v>
      </c>
      <c r="BG39" s="53">
        <f t="shared" si="7"/>
        <v>9</v>
      </c>
      <c r="BH39" s="53">
        <f t="shared" si="8"/>
        <v>0</v>
      </c>
      <c r="BI39" s="53">
        <f t="shared" si="9"/>
        <v>0</v>
      </c>
      <c r="BJ39" s="53">
        <v>12</v>
      </c>
    </row>
    <row r="40" spans="2:62" ht="12.75" customHeight="1" hidden="1">
      <c r="B40" s="65">
        <v>35</v>
      </c>
      <c r="C40" s="63">
        <f t="shared" si="21"/>
        <v>0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6">
        <f t="shared" si="22"/>
      </c>
      <c r="T40" s="67"/>
      <c r="U40" s="53"/>
      <c r="V40" s="68">
        <f t="shared" si="11"/>
      </c>
      <c r="W40" s="69">
        <f t="shared" si="12"/>
      </c>
      <c r="X40" s="70">
        <f t="shared" si="13"/>
      </c>
      <c r="Y40" s="53"/>
      <c r="Z40" s="71">
        <v>35</v>
      </c>
      <c r="AA40" s="80"/>
      <c r="AB40" s="53"/>
      <c r="AC40" s="53">
        <f t="shared" si="4"/>
        <v>35</v>
      </c>
      <c r="AD40" s="53">
        <f>IF(S40="",0,1)</f>
        <v>0</v>
      </c>
      <c r="AG40" s="63">
        <f t="shared" si="14"/>
        <v>36</v>
      </c>
      <c r="AH40" s="63"/>
      <c r="AI40" s="63"/>
      <c r="AJ40" s="63"/>
      <c r="AK40" s="63"/>
      <c r="AL40" s="63"/>
      <c r="AM40" s="63"/>
      <c r="AN40" s="63"/>
      <c r="AO40" s="63"/>
      <c r="AP40" s="63" t="e">
        <f t="shared" si="0"/>
        <v>#REF!</v>
      </c>
      <c r="AQ40" s="63" t="e">
        <f t="shared" si="1"/>
        <v>#REF!</v>
      </c>
      <c r="AR40" s="63" t="e">
        <f t="shared" si="2"/>
        <v>#REF!</v>
      </c>
      <c r="AS40" s="63" t="e">
        <f t="shared" si="3"/>
        <v>#REF!</v>
      </c>
      <c r="AT40" s="63"/>
      <c r="AU40" s="53">
        <f t="shared" si="15"/>
        <v>0</v>
      </c>
      <c r="AV40" s="53">
        <f t="shared" si="16"/>
        <v>0</v>
      </c>
      <c r="AW40" s="53">
        <f t="shared" si="16"/>
        <v>0</v>
      </c>
      <c r="AX40" s="53">
        <f t="shared" si="16"/>
        <v>0</v>
      </c>
      <c r="AY40" s="53">
        <f t="shared" si="16"/>
        <v>0</v>
      </c>
      <c r="AZ40" s="53">
        <f t="shared" si="16"/>
        <v>0</v>
      </c>
      <c r="BA40" s="53">
        <f t="shared" si="5"/>
        <v>0</v>
      </c>
      <c r="BB40" s="53">
        <f t="shared" si="17"/>
        <v>0</v>
      </c>
      <c r="BC40" s="53">
        <f t="shared" si="18"/>
        <v>0</v>
      </c>
      <c r="BD40" s="53">
        <f t="shared" si="19"/>
        <v>300</v>
      </c>
      <c r="BE40" s="53">
        <f t="shared" si="20"/>
        <v>0</v>
      </c>
      <c r="BF40" s="53">
        <f t="shared" si="6"/>
        <v>0</v>
      </c>
      <c r="BG40" s="53">
        <f t="shared" si="7"/>
        <v>9</v>
      </c>
      <c r="BH40" s="53">
        <f t="shared" si="8"/>
        <v>0</v>
      </c>
      <c r="BI40" s="53">
        <f t="shared" si="9"/>
        <v>0</v>
      </c>
      <c r="BJ40" s="53">
        <v>12</v>
      </c>
    </row>
    <row r="41" spans="2:62" ht="12.75" customHeight="1" hidden="1">
      <c r="B41" s="65">
        <v>36</v>
      </c>
      <c r="C41" s="63">
        <f t="shared" si="21"/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6">
        <f t="shared" si="22"/>
      </c>
      <c r="T41" s="67"/>
      <c r="U41" s="53"/>
      <c r="V41" s="68">
        <f t="shared" si="11"/>
      </c>
      <c r="W41" s="69">
        <f t="shared" si="12"/>
      </c>
      <c r="X41" s="70">
        <f t="shared" si="13"/>
      </c>
      <c r="Y41" s="53"/>
      <c r="Z41" s="71">
        <v>36</v>
      </c>
      <c r="AA41" s="79"/>
      <c r="AB41" s="53"/>
      <c r="AC41" s="53">
        <f t="shared" si="4"/>
        <v>36</v>
      </c>
      <c r="AG41" s="63">
        <f t="shared" si="14"/>
        <v>37</v>
      </c>
      <c r="AH41" s="63">
        <f>B41</f>
        <v>36</v>
      </c>
      <c r="AI41" s="63" t="e">
        <f>IF(#REF!="",0,#REF!)</f>
        <v>#REF!</v>
      </c>
      <c r="AJ41" s="63">
        <f>MIN(D42,E42,F42,G42,H42,R42)</f>
        <v>0</v>
      </c>
      <c r="AK41" s="63">
        <f>MAX(D42,E42,F42,G42,H42,R42)</f>
        <v>0</v>
      </c>
      <c r="AL41" s="63">
        <f>AK41-AJ41</f>
        <v>0</v>
      </c>
      <c r="AM41" s="64">
        <f>MIN(AL41,AL42)</f>
        <v>0</v>
      </c>
      <c r="AN41" s="63">
        <f>300-AM41</f>
        <v>300</v>
      </c>
      <c r="AO41" s="63" t="e">
        <f>AI41*1000000+AN41*100+AG41</f>
        <v>#REF!</v>
      </c>
      <c r="AP41" s="63" t="e">
        <f t="shared" si="0"/>
        <v>#REF!</v>
      </c>
      <c r="AQ41" s="63" t="e">
        <f t="shared" si="1"/>
        <v>#REF!</v>
      </c>
      <c r="AR41" s="63" t="e">
        <f t="shared" si="2"/>
        <v>#REF!</v>
      </c>
      <c r="AS41" s="63" t="e">
        <f t="shared" si="3"/>
        <v>#REF!</v>
      </c>
      <c r="AT41" s="63"/>
      <c r="AU41" s="53">
        <f t="shared" si="15"/>
        <v>0</v>
      </c>
      <c r="AV41" s="53">
        <f t="shared" si="16"/>
        <v>0</v>
      </c>
      <c r="AW41" s="53">
        <f t="shared" si="16"/>
        <v>0</v>
      </c>
      <c r="AX41" s="53">
        <f t="shared" si="16"/>
        <v>0</v>
      </c>
      <c r="AY41" s="53">
        <f t="shared" si="16"/>
        <v>0</v>
      </c>
      <c r="AZ41" s="53">
        <f t="shared" si="16"/>
        <v>0</v>
      </c>
      <c r="BA41" s="53">
        <f t="shared" si="5"/>
        <v>0</v>
      </c>
      <c r="BB41" s="53">
        <f t="shared" si="17"/>
        <v>0</v>
      </c>
      <c r="BC41" s="53">
        <f t="shared" si="18"/>
        <v>0</v>
      </c>
      <c r="BD41" s="53">
        <f t="shared" si="19"/>
        <v>300</v>
      </c>
      <c r="BE41" s="53">
        <f t="shared" si="20"/>
        <v>0</v>
      </c>
      <c r="BF41" s="53">
        <f t="shared" si="6"/>
        <v>0</v>
      </c>
      <c r="BG41" s="53">
        <f t="shared" si="7"/>
        <v>9</v>
      </c>
      <c r="BH41" s="53">
        <f t="shared" si="8"/>
        <v>0</v>
      </c>
      <c r="BI41" s="53">
        <f t="shared" si="9"/>
        <v>0</v>
      </c>
      <c r="BJ41" s="53">
        <v>12</v>
      </c>
    </row>
    <row r="42" spans="2:62" ht="12.75" customHeight="1" hidden="1">
      <c r="B42" s="65">
        <v>37</v>
      </c>
      <c r="C42" s="63">
        <f t="shared" si="21"/>
        <v>0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6">
        <f t="shared" si="22"/>
      </c>
      <c r="T42" s="67"/>
      <c r="U42" s="53"/>
      <c r="V42" s="68">
        <f t="shared" si="11"/>
      </c>
      <c r="W42" s="69">
        <f t="shared" si="12"/>
      </c>
      <c r="X42" s="70">
        <f t="shared" si="13"/>
      </c>
      <c r="Y42" s="53"/>
      <c r="Z42" s="73">
        <v>37</v>
      </c>
      <c r="AA42" s="80"/>
      <c r="AB42" s="53"/>
      <c r="AC42" s="53">
        <f t="shared" si="4"/>
        <v>37</v>
      </c>
      <c r="AD42" s="53">
        <f>IF(S42="",0,1)</f>
        <v>0</v>
      </c>
      <c r="AE42" s="53">
        <f>AD42+AD43</f>
        <v>0</v>
      </c>
      <c r="AG42" s="63">
        <f t="shared" si="14"/>
        <v>38</v>
      </c>
      <c r="AH42" s="63"/>
      <c r="AI42" s="63"/>
      <c r="AJ42" s="63">
        <f>MIN(D43,E43,F43,G43,H43,R43)</f>
        <v>0</v>
      </c>
      <c r="AK42" s="63">
        <f>MAX(D43,E43,F43,G43,H43,R43)</f>
        <v>0</v>
      </c>
      <c r="AL42" s="63">
        <f>AK42-AJ42</f>
        <v>0</v>
      </c>
      <c r="AM42" s="63"/>
      <c r="AN42" s="63"/>
      <c r="AO42" s="63"/>
      <c r="AP42" s="63" t="e">
        <f t="shared" si="0"/>
        <v>#REF!</v>
      </c>
      <c r="AQ42" s="63" t="e">
        <f t="shared" si="1"/>
        <v>#REF!</v>
      </c>
      <c r="AR42" s="63" t="e">
        <f t="shared" si="2"/>
        <v>#REF!</v>
      </c>
      <c r="AS42" s="63" t="e">
        <f t="shared" si="3"/>
        <v>#REF!</v>
      </c>
      <c r="AT42" s="63"/>
      <c r="AU42" s="53">
        <f t="shared" si="15"/>
        <v>0</v>
      </c>
      <c r="AV42" s="53">
        <f t="shared" si="16"/>
        <v>0</v>
      </c>
      <c r="AW42" s="53">
        <f t="shared" si="16"/>
        <v>0</v>
      </c>
      <c r="AX42" s="53">
        <f t="shared" si="16"/>
        <v>0</v>
      </c>
      <c r="AY42" s="53">
        <f t="shared" si="16"/>
        <v>0</v>
      </c>
      <c r="AZ42" s="53">
        <f t="shared" si="16"/>
        <v>0</v>
      </c>
      <c r="BA42" s="53">
        <f t="shared" si="5"/>
        <v>0</v>
      </c>
      <c r="BB42" s="53">
        <f t="shared" si="17"/>
        <v>0</v>
      </c>
      <c r="BC42" s="53">
        <f t="shared" si="18"/>
        <v>0</v>
      </c>
      <c r="BD42" s="53">
        <f t="shared" si="19"/>
        <v>300</v>
      </c>
      <c r="BE42" s="53">
        <f t="shared" si="20"/>
        <v>0</v>
      </c>
      <c r="BF42" s="53">
        <f t="shared" si="6"/>
        <v>0</v>
      </c>
      <c r="BG42" s="53">
        <f t="shared" si="7"/>
        <v>9</v>
      </c>
      <c r="BH42" s="53">
        <f t="shared" si="8"/>
        <v>0</v>
      </c>
      <c r="BI42" s="53">
        <f t="shared" si="9"/>
        <v>0</v>
      </c>
      <c r="BJ42" s="53">
        <v>12</v>
      </c>
    </row>
    <row r="43" spans="2:62" ht="12.75" customHeight="1" hidden="1">
      <c r="B43" s="65">
        <v>38</v>
      </c>
      <c r="C43" s="63">
        <f t="shared" si="21"/>
        <v>0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6">
        <f t="shared" si="22"/>
      </c>
      <c r="T43" s="67"/>
      <c r="U43" s="53"/>
      <c r="V43" s="68">
        <f t="shared" si="11"/>
      </c>
      <c r="W43" s="69">
        <f t="shared" si="12"/>
      </c>
      <c r="X43" s="70">
        <f t="shared" si="13"/>
      </c>
      <c r="Y43" s="53"/>
      <c r="Z43" s="74">
        <v>38</v>
      </c>
      <c r="AA43" s="79"/>
      <c r="AB43" s="53"/>
      <c r="AC43" s="53">
        <f t="shared" si="4"/>
        <v>38</v>
      </c>
      <c r="AD43" s="53">
        <f>IF(S43="",0,1)</f>
        <v>0</v>
      </c>
      <c r="AG43" s="63">
        <f t="shared" si="14"/>
        <v>39</v>
      </c>
      <c r="AH43" s="63"/>
      <c r="AI43" s="63"/>
      <c r="AJ43" s="63"/>
      <c r="AK43" s="63"/>
      <c r="AL43" s="63"/>
      <c r="AM43" s="63"/>
      <c r="AN43" s="63"/>
      <c r="AO43" s="63"/>
      <c r="AP43" s="63" t="e">
        <f t="shared" si="0"/>
        <v>#REF!</v>
      </c>
      <c r="AQ43" s="63" t="e">
        <f t="shared" si="1"/>
        <v>#REF!</v>
      </c>
      <c r="AR43" s="63" t="e">
        <f t="shared" si="2"/>
        <v>#REF!</v>
      </c>
      <c r="AS43" s="63" t="e">
        <f t="shared" si="3"/>
        <v>#REF!</v>
      </c>
      <c r="AT43" s="63"/>
      <c r="AU43" s="53">
        <f t="shared" si="15"/>
        <v>0</v>
      </c>
      <c r="AV43" s="53">
        <f t="shared" si="16"/>
        <v>0</v>
      </c>
      <c r="AW43" s="53">
        <f t="shared" si="16"/>
        <v>0</v>
      </c>
      <c r="AX43" s="53">
        <f t="shared" si="16"/>
        <v>0</v>
      </c>
      <c r="AY43" s="53">
        <f t="shared" si="16"/>
        <v>0</v>
      </c>
      <c r="AZ43" s="53">
        <f t="shared" si="16"/>
        <v>0</v>
      </c>
      <c r="BA43" s="53">
        <f t="shared" si="5"/>
        <v>0</v>
      </c>
      <c r="BB43" s="53">
        <f t="shared" si="17"/>
        <v>0</v>
      </c>
      <c r="BC43" s="53">
        <f t="shared" si="18"/>
        <v>0</v>
      </c>
      <c r="BD43" s="53">
        <f t="shared" si="19"/>
        <v>300</v>
      </c>
      <c r="BE43" s="53">
        <f t="shared" si="20"/>
        <v>0</v>
      </c>
      <c r="BF43" s="53">
        <f t="shared" si="6"/>
        <v>0</v>
      </c>
      <c r="BG43" s="53">
        <f t="shared" si="7"/>
        <v>9</v>
      </c>
      <c r="BH43" s="53">
        <f t="shared" si="8"/>
        <v>0</v>
      </c>
      <c r="BI43" s="53">
        <f t="shared" si="9"/>
        <v>0</v>
      </c>
      <c r="BJ43" s="53">
        <v>12</v>
      </c>
    </row>
    <row r="44" spans="2:62" ht="12.75" customHeight="1" hidden="1">
      <c r="B44" s="65">
        <v>39</v>
      </c>
      <c r="C44" s="63">
        <f t="shared" si="21"/>
        <v>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6">
        <f t="shared" si="22"/>
      </c>
      <c r="T44" s="67"/>
      <c r="U44" s="53"/>
      <c r="V44" s="68">
        <f t="shared" si="11"/>
      </c>
      <c r="W44" s="69">
        <f t="shared" si="12"/>
      </c>
      <c r="X44" s="70">
        <f t="shared" si="13"/>
      </c>
      <c r="Y44" s="53"/>
      <c r="Z44" s="77">
        <v>39</v>
      </c>
      <c r="AA44" s="81"/>
      <c r="AB44" s="53"/>
      <c r="AC44" s="53">
        <f t="shared" si="4"/>
        <v>39</v>
      </c>
      <c r="AG44" s="63">
        <f t="shared" si="14"/>
        <v>40</v>
      </c>
      <c r="AH44" s="63">
        <f>B44</f>
        <v>39</v>
      </c>
      <c r="AI44" s="63" t="e">
        <f>IF(#REF!="",0,#REF!)</f>
        <v>#REF!</v>
      </c>
      <c r="AJ44" s="63">
        <f>MIN(D45,E45,F45,G45,H45,R45)</f>
        <v>0</v>
      </c>
      <c r="AK44" s="63">
        <f>MAX(D45,E45,F45,G45,H45,R45)</f>
        <v>0</v>
      </c>
      <c r="AL44" s="63">
        <f>AK44-AJ44</f>
        <v>0</v>
      </c>
      <c r="AM44" s="64">
        <f>MIN(AL44,AL45)</f>
        <v>0</v>
      </c>
      <c r="AN44" s="63">
        <f>300-AM44</f>
        <v>300</v>
      </c>
      <c r="AO44" s="63" t="e">
        <f>AI44*1000000+AN44*100+AG44</f>
        <v>#REF!</v>
      </c>
      <c r="AP44" s="63" t="e">
        <f t="shared" si="0"/>
        <v>#REF!</v>
      </c>
      <c r="AQ44" s="63" t="e">
        <f t="shared" si="1"/>
        <v>#REF!</v>
      </c>
      <c r="AR44" s="63" t="e">
        <f t="shared" si="2"/>
        <v>#REF!</v>
      </c>
      <c r="AS44" s="63" t="e">
        <f t="shared" si="3"/>
        <v>#REF!</v>
      </c>
      <c r="AT44" s="63"/>
      <c r="AU44" s="53">
        <f t="shared" si="15"/>
        <v>0</v>
      </c>
      <c r="AV44" s="53">
        <f t="shared" si="16"/>
        <v>0</v>
      </c>
      <c r="AW44" s="53">
        <f t="shared" si="16"/>
        <v>0</v>
      </c>
      <c r="AX44" s="53">
        <f t="shared" si="16"/>
        <v>0</v>
      </c>
      <c r="AY44" s="53">
        <f t="shared" si="16"/>
        <v>0</v>
      </c>
      <c r="AZ44" s="53">
        <f t="shared" si="16"/>
        <v>0</v>
      </c>
      <c r="BA44" s="53">
        <f t="shared" si="5"/>
        <v>0</v>
      </c>
      <c r="BB44" s="53">
        <f t="shared" si="17"/>
        <v>0</v>
      </c>
      <c r="BC44" s="53">
        <f t="shared" si="18"/>
        <v>0</v>
      </c>
      <c r="BD44" s="53">
        <f t="shared" si="19"/>
        <v>300</v>
      </c>
      <c r="BE44" s="53">
        <f t="shared" si="20"/>
        <v>0</v>
      </c>
      <c r="BF44" s="53">
        <f t="shared" si="6"/>
        <v>0</v>
      </c>
      <c r="BG44" s="53">
        <f t="shared" si="7"/>
        <v>9</v>
      </c>
      <c r="BH44" s="53">
        <f t="shared" si="8"/>
        <v>0</v>
      </c>
      <c r="BI44" s="53">
        <f t="shared" si="9"/>
        <v>0</v>
      </c>
      <c r="BJ44" s="53">
        <v>12</v>
      </c>
    </row>
    <row r="45" spans="2:62" ht="12.75" customHeight="1" hidden="1">
      <c r="B45" s="65">
        <v>40</v>
      </c>
      <c r="C45" s="63">
        <f t="shared" si="21"/>
        <v>0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6">
        <f t="shared" si="22"/>
      </c>
      <c r="T45" s="67"/>
      <c r="U45" s="53"/>
      <c r="V45" s="68">
        <f t="shared" si="11"/>
      </c>
      <c r="W45" s="69">
        <f t="shared" si="12"/>
      </c>
      <c r="X45" s="70">
        <f t="shared" si="13"/>
      </c>
      <c r="Y45" s="53"/>
      <c r="Z45" s="71">
        <v>40</v>
      </c>
      <c r="AA45" s="82"/>
      <c r="AB45" s="53"/>
      <c r="AC45" s="53">
        <f t="shared" si="4"/>
        <v>40</v>
      </c>
      <c r="AD45" s="53">
        <f>IF(S45="",0,1)</f>
        <v>0</v>
      </c>
      <c r="AE45" s="53">
        <f>AD45+AD46</f>
        <v>0</v>
      </c>
      <c r="AG45" s="63">
        <f t="shared" si="14"/>
        <v>41</v>
      </c>
      <c r="AH45" s="63"/>
      <c r="AI45" s="63"/>
      <c r="AJ45" s="63">
        <f>MIN(D46,E46,F46,G46,H46,R46)</f>
        <v>0</v>
      </c>
      <c r="AK45" s="63">
        <f>MAX(D46,E46,F46,G46,H46,R46)</f>
        <v>0</v>
      </c>
      <c r="AL45" s="63">
        <f>AK45-AJ45</f>
        <v>0</v>
      </c>
      <c r="AM45" s="63"/>
      <c r="AN45" s="63"/>
      <c r="AO45" s="63"/>
      <c r="AP45" s="63" t="e">
        <f t="shared" si="0"/>
        <v>#REF!</v>
      </c>
      <c r="AQ45" s="63" t="e">
        <f t="shared" si="1"/>
        <v>#REF!</v>
      </c>
      <c r="AR45" s="63" t="e">
        <f t="shared" si="2"/>
        <v>#REF!</v>
      </c>
      <c r="AS45" s="63" t="e">
        <f t="shared" si="3"/>
        <v>#REF!</v>
      </c>
      <c r="AT45" s="63"/>
      <c r="AU45" s="53">
        <f t="shared" si="15"/>
        <v>0</v>
      </c>
      <c r="AV45" s="53">
        <f t="shared" si="16"/>
        <v>0</v>
      </c>
      <c r="AW45" s="53">
        <f t="shared" si="16"/>
        <v>0</v>
      </c>
      <c r="AX45" s="53">
        <f t="shared" si="16"/>
        <v>0</v>
      </c>
      <c r="AY45" s="53">
        <f t="shared" si="16"/>
        <v>0</v>
      </c>
      <c r="AZ45" s="53">
        <f t="shared" si="16"/>
        <v>0</v>
      </c>
      <c r="BA45" s="53">
        <f t="shared" si="5"/>
        <v>0</v>
      </c>
      <c r="BB45" s="53">
        <f t="shared" si="17"/>
        <v>0</v>
      </c>
      <c r="BC45" s="53">
        <f t="shared" si="18"/>
        <v>0</v>
      </c>
      <c r="BD45" s="53">
        <f t="shared" si="19"/>
        <v>300</v>
      </c>
      <c r="BE45" s="53">
        <f t="shared" si="20"/>
        <v>0</v>
      </c>
      <c r="BF45" s="53">
        <f t="shared" si="6"/>
        <v>0</v>
      </c>
      <c r="BG45" s="53">
        <f t="shared" si="7"/>
        <v>9</v>
      </c>
      <c r="BH45" s="53">
        <f t="shared" si="8"/>
        <v>0</v>
      </c>
      <c r="BI45" s="53">
        <f t="shared" si="9"/>
        <v>0</v>
      </c>
      <c r="BJ45" s="53">
        <v>12</v>
      </c>
    </row>
    <row r="46" spans="2:62" ht="12.75" customHeight="1" hidden="1">
      <c r="B46" s="65">
        <v>41</v>
      </c>
      <c r="C46" s="63">
        <f t="shared" si="21"/>
        <v>0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6">
        <f t="shared" si="22"/>
      </c>
      <c r="T46" s="67"/>
      <c r="U46" s="53"/>
      <c r="V46" s="68">
        <f t="shared" si="11"/>
      </c>
      <c r="W46" s="69">
        <f t="shared" si="12"/>
      </c>
      <c r="X46" s="70">
        <f t="shared" si="13"/>
      </c>
      <c r="Y46" s="53"/>
      <c r="Z46" s="71">
        <v>41</v>
      </c>
      <c r="AA46" s="79"/>
      <c r="AB46" s="53"/>
      <c r="AC46" s="53">
        <f t="shared" si="4"/>
        <v>41</v>
      </c>
      <c r="AD46" s="53">
        <f>IF(S46="",0,1)</f>
        <v>0</v>
      </c>
      <c r="AG46" s="63">
        <f t="shared" si="14"/>
        <v>42</v>
      </c>
      <c r="AH46" s="63"/>
      <c r="AI46" s="63"/>
      <c r="AJ46" s="63"/>
      <c r="AK46" s="63"/>
      <c r="AL46" s="63"/>
      <c r="AM46" s="63"/>
      <c r="AN46" s="63"/>
      <c r="AO46" s="63"/>
      <c r="AP46" s="63" t="e">
        <f t="shared" si="0"/>
        <v>#REF!</v>
      </c>
      <c r="AQ46" s="63" t="e">
        <f t="shared" si="1"/>
        <v>#REF!</v>
      </c>
      <c r="AR46" s="63" t="e">
        <f t="shared" si="2"/>
        <v>#REF!</v>
      </c>
      <c r="AS46" s="63" t="e">
        <f t="shared" si="3"/>
        <v>#REF!</v>
      </c>
      <c r="AT46" s="63"/>
      <c r="AU46" s="53">
        <f t="shared" si="15"/>
        <v>0</v>
      </c>
      <c r="AV46" s="53">
        <f t="shared" si="16"/>
        <v>0</v>
      </c>
      <c r="AW46" s="53">
        <f t="shared" si="16"/>
        <v>0</v>
      </c>
      <c r="AX46" s="53">
        <f t="shared" si="16"/>
        <v>0</v>
      </c>
      <c r="AY46" s="53">
        <f t="shared" si="16"/>
        <v>0</v>
      </c>
      <c r="AZ46" s="53">
        <f t="shared" si="16"/>
        <v>0</v>
      </c>
      <c r="BA46" s="53">
        <f t="shared" si="5"/>
        <v>0</v>
      </c>
      <c r="BB46" s="53">
        <f t="shared" si="17"/>
        <v>0</v>
      </c>
      <c r="BC46" s="53">
        <f t="shared" si="18"/>
        <v>0</v>
      </c>
      <c r="BD46" s="53">
        <f t="shared" si="19"/>
        <v>300</v>
      </c>
      <c r="BE46" s="53">
        <f t="shared" si="20"/>
        <v>0</v>
      </c>
      <c r="BF46" s="53">
        <f t="shared" si="6"/>
        <v>0</v>
      </c>
      <c r="BG46" s="53">
        <f t="shared" si="7"/>
        <v>9</v>
      </c>
      <c r="BH46" s="53">
        <f t="shared" si="8"/>
        <v>0</v>
      </c>
      <c r="BI46" s="53">
        <f t="shared" si="9"/>
        <v>0</v>
      </c>
      <c r="BJ46" s="53">
        <v>12</v>
      </c>
    </row>
    <row r="47" spans="2:62" ht="12.75" customHeight="1" hidden="1">
      <c r="B47" s="65">
        <v>42</v>
      </c>
      <c r="C47" s="63">
        <f t="shared" si="21"/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6">
        <f t="shared" si="22"/>
      </c>
      <c r="T47" s="67"/>
      <c r="U47" s="53"/>
      <c r="V47" s="68">
        <f t="shared" si="11"/>
      </c>
      <c r="W47" s="69">
        <f t="shared" si="12"/>
      </c>
      <c r="X47" s="70">
        <f t="shared" si="13"/>
      </c>
      <c r="Y47" s="53"/>
      <c r="Z47" s="73">
        <v>42</v>
      </c>
      <c r="AA47" s="83"/>
      <c r="AB47" s="53"/>
      <c r="AC47" s="53">
        <f t="shared" si="4"/>
        <v>42</v>
      </c>
      <c r="AG47" s="63">
        <f t="shared" si="14"/>
        <v>43</v>
      </c>
      <c r="AH47" s="63">
        <f>B47</f>
        <v>42</v>
      </c>
      <c r="AI47" s="63" t="e">
        <f>IF(#REF!="",0,#REF!)</f>
        <v>#REF!</v>
      </c>
      <c r="AJ47" s="63">
        <f>MIN(D48,E48,F48,G48,H48,R48)</f>
        <v>0</v>
      </c>
      <c r="AK47" s="63">
        <f>MAX(D48,E48,F48,G48,H48,R48)</f>
        <v>0</v>
      </c>
      <c r="AL47" s="63">
        <f>AK47-AJ47</f>
        <v>0</v>
      </c>
      <c r="AM47" s="64">
        <f>MIN(AL47,AL48)</f>
        <v>0</v>
      </c>
      <c r="AN47" s="63">
        <f>300-AM47</f>
        <v>300</v>
      </c>
      <c r="AO47" s="63" t="e">
        <f>AI47*1000000+AN47*100+AG47</f>
        <v>#REF!</v>
      </c>
      <c r="AP47" s="63" t="e">
        <f t="shared" si="0"/>
        <v>#REF!</v>
      </c>
      <c r="AQ47" s="63" t="e">
        <f t="shared" si="1"/>
        <v>#REF!</v>
      </c>
      <c r="AR47" s="63" t="e">
        <f t="shared" si="2"/>
        <v>#REF!</v>
      </c>
      <c r="AS47" s="63" t="e">
        <f t="shared" si="3"/>
        <v>#REF!</v>
      </c>
      <c r="AT47" s="63"/>
      <c r="AU47" s="53">
        <f t="shared" si="15"/>
        <v>0</v>
      </c>
      <c r="AV47" s="53">
        <f t="shared" si="16"/>
        <v>0</v>
      </c>
      <c r="AW47" s="53">
        <f t="shared" si="16"/>
        <v>0</v>
      </c>
      <c r="AX47" s="53">
        <f t="shared" si="16"/>
        <v>0</v>
      </c>
      <c r="AY47" s="53">
        <f t="shared" si="16"/>
        <v>0</v>
      </c>
      <c r="AZ47" s="53">
        <f t="shared" si="16"/>
        <v>0</v>
      </c>
      <c r="BA47" s="53">
        <f t="shared" si="5"/>
        <v>0</v>
      </c>
      <c r="BB47" s="53">
        <f t="shared" si="17"/>
        <v>0</v>
      </c>
      <c r="BC47" s="53">
        <f t="shared" si="18"/>
        <v>0</v>
      </c>
      <c r="BD47" s="53">
        <f t="shared" si="19"/>
        <v>300</v>
      </c>
      <c r="BE47" s="53">
        <f t="shared" si="20"/>
        <v>0</v>
      </c>
      <c r="BF47" s="53">
        <f t="shared" si="6"/>
        <v>0</v>
      </c>
      <c r="BG47" s="53">
        <f t="shared" si="7"/>
        <v>9</v>
      </c>
      <c r="BH47" s="53">
        <f t="shared" si="8"/>
        <v>0</v>
      </c>
      <c r="BI47" s="53">
        <f t="shared" si="9"/>
        <v>0</v>
      </c>
      <c r="BJ47" s="53">
        <v>12</v>
      </c>
    </row>
    <row r="48" spans="2:62" ht="12.75" customHeight="1" hidden="1">
      <c r="B48" s="65">
        <v>43</v>
      </c>
      <c r="C48" s="63">
        <f t="shared" si="21"/>
        <v>0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6">
        <f t="shared" si="22"/>
      </c>
      <c r="T48" s="67"/>
      <c r="U48" s="53"/>
      <c r="V48" s="68">
        <f t="shared" si="11"/>
      </c>
      <c r="W48" s="69">
        <f t="shared" si="12"/>
      </c>
      <c r="X48" s="70">
        <f t="shared" si="13"/>
      </c>
      <c r="Y48" s="53"/>
      <c r="Z48" s="74">
        <v>43</v>
      </c>
      <c r="AA48" s="82"/>
      <c r="AB48" s="53"/>
      <c r="AC48" s="53">
        <f t="shared" si="4"/>
        <v>43</v>
      </c>
      <c r="AD48" s="53">
        <f>IF(S48="",0,1)</f>
        <v>0</v>
      </c>
      <c r="AE48" s="53">
        <f>AD48+AD49</f>
        <v>0</v>
      </c>
      <c r="AG48" s="63">
        <f t="shared" si="14"/>
        <v>44</v>
      </c>
      <c r="AH48" s="63"/>
      <c r="AI48" s="63"/>
      <c r="AJ48" s="63">
        <f>MIN(D49,E49,F49,G49,H49,R49)</f>
        <v>0</v>
      </c>
      <c r="AK48" s="63">
        <f>MAX(D49,E49,F49,G49,H49,R49)</f>
        <v>0</v>
      </c>
      <c r="AL48" s="63">
        <f>AK48-AJ48</f>
        <v>0</v>
      </c>
      <c r="AM48" s="63"/>
      <c r="AN48" s="63"/>
      <c r="AO48" s="63"/>
      <c r="AP48" s="63" t="e">
        <f t="shared" si="0"/>
        <v>#REF!</v>
      </c>
      <c r="AQ48" s="63" t="e">
        <f t="shared" si="1"/>
        <v>#REF!</v>
      </c>
      <c r="AR48" s="63" t="e">
        <f t="shared" si="2"/>
        <v>#REF!</v>
      </c>
      <c r="AS48" s="63" t="e">
        <f t="shared" si="3"/>
        <v>#REF!</v>
      </c>
      <c r="AT48" s="63"/>
      <c r="AU48" s="53">
        <f t="shared" si="15"/>
        <v>0</v>
      </c>
      <c r="AV48" s="53">
        <f t="shared" si="16"/>
        <v>0</v>
      </c>
      <c r="AW48" s="53">
        <f t="shared" si="16"/>
        <v>0</v>
      </c>
      <c r="AX48" s="53">
        <f t="shared" si="16"/>
        <v>0</v>
      </c>
      <c r="AY48" s="53">
        <f t="shared" si="16"/>
        <v>0</v>
      </c>
      <c r="AZ48" s="53">
        <f t="shared" si="16"/>
        <v>0</v>
      </c>
      <c r="BA48" s="53">
        <f t="shared" si="5"/>
        <v>0</v>
      </c>
      <c r="BB48" s="53">
        <f t="shared" si="17"/>
        <v>0</v>
      </c>
      <c r="BC48" s="53">
        <f t="shared" si="18"/>
        <v>0</v>
      </c>
      <c r="BD48" s="53">
        <f t="shared" si="19"/>
        <v>300</v>
      </c>
      <c r="BE48" s="53">
        <f t="shared" si="20"/>
        <v>0</v>
      </c>
      <c r="BF48" s="53">
        <f t="shared" si="6"/>
        <v>0</v>
      </c>
      <c r="BG48" s="53">
        <f t="shared" si="7"/>
        <v>9</v>
      </c>
      <c r="BH48" s="53">
        <f t="shared" si="8"/>
        <v>0</v>
      </c>
      <c r="BI48" s="53">
        <f t="shared" si="9"/>
        <v>0</v>
      </c>
      <c r="BJ48" s="53">
        <v>12</v>
      </c>
    </row>
    <row r="49" spans="2:62" s="53" customFormat="1" ht="12.75" customHeight="1" hidden="1">
      <c r="B49" s="65">
        <v>44</v>
      </c>
      <c r="C49" s="63">
        <f t="shared" si="21"/>
        <v>0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6">
        <f t="shared" si="22"/>
      </c>
      <c r="T49" s="67"/>
      <c r="V49" s="68">
        <f t="shared" si="11"/>
      </c>
      <c r="W49" s="69">
        <f t="shared" si="12"/>
      </c>
      <c r="X49" s="70">
        <f t="shared" si="13"/>
      </c>
      <c r="Z49" s="77">
        <v>44</v>
      </c>
      <c r="AA49" s="79"/>
      <c r="AC49" s="53">
        <f t="shared" si="4"/>
        <v>44</v>
      </c>
      <c r="AD49" s="53">
        <f>IF(S49="",0,1)</f>
        <v>0</v>
      </c>
      <c r="AG49" s="63">
        <f t="shared" si="14"/>
        <v>45</v>
      </c>
      <c r="AH49" s="63"/>
      <c r="AI49" s="63"/>
      <c r="AJ49" s="63"/>
      <c r="AK49" s="63"/>
      <c r="AL49" s="63"/>
      <c r="AM49" s="63"/>
      <c r="AN49" s="63"/>
      <c r="AO49" s="63"/>
      <c r="AP49" s="63" t="e">
        <f t="shared" si="0"/>
        <v>#REF!</v>
      </c>
      <c r="AQ49" s="63" t="e">
        <f t="shared" si="1"/>
        <v>#REF!</v>
      </c>
      <c r="AR49" s="63" t="e">
        <f t="shared" si="2"/>
        <v>#REF!</v>
      </c>
      <c r="AS49" s="63" t="e">
        <f t="shared" si="3"/>
        <v>#REF!</v>
      </c>
      <c r="AT49" s="63"/>
      <c r="AU49" s="53">
        <f t="shared" si="15"/>
        <v>0</v>
      </c>
      <c r="AV49" s="53">
        <f t="shared" si="16"/>
        <v>0</v>
      </c>
      <c r="AW49" s="53">
        <f t="shared" si="16"/>
        <v>0</v>
      </c>
      <c r="AX49" s="53">
        <f t="shared" si="16"/>
        <v>0</v>
      </c>
      <c r="AY49" s="53">
        <f t="shared" si="16"/>
        <v>0</v>
      </c>
      <c r="AZ49" s="53">
        <f t="shared" si="16"/>
        <v>0</v>
      </c>
      <c r="BA49" s="53">
        <f t="shared" si="5"/>
        <v>0</v>
      </c>
      <c r="BB49" s="53">
        <f t="shared" si="17"/>
        <v>0</v>
      </c>
      <c r="BC49" s="53">
        <f t="shared" si="18"/>
        <v>0</v>
      </c>
      <c r="BD49" s="53">
        <f t="shared" si="19"/>
        <v>300</v>
      </c>
      <c r="BE49" s="53">
        <f t="shared" si="20"/>
        <v>0</v>
      </c>
      <c r="BF49" s="53">
        <f t="shared" si="6"/>
        <v>0</v>
      </c>
      <c r="BG49" s="53">
        <f t="shared" si="7"/>
        <v>9</v>
      </c>
      <c r="BH49" s="53">
        <f t="shared" si="8"/>
        <v>0</v>
      </c>
      <c r="BI49" s="53">
        <f t="shared" si="9"/>
        <v>0</v>
      </c>
      <c r="BJ49" s="53">
        <v>12</v>
      </c>
    </row>
    <row r="50" spans="2:62" s="53" customFormat="1" ht="12.75" customHeight="1" hidden="1">
      <c r="B50" s="65">
        <v>45</v>
      </c>
      <c r="C50" s="63">
        <f t="shared" si="21"/>
        <v>0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6">
        <f t="shared" si="22"/>
      </c>
      <c r="T50" s="67"/>
      <c r="V50" s="68">
        <f t="shared" si="11"/>
      </c>
      <c r="W50" s="69">
        <f t="shared" si="12"/>
      </c>
      <c r="X50" s="70">
        <f t="shared" si="13"/>
      </c>
      <c r="Z50" s="71">
        <v>45</v>
      </c>
      <c r="AA50" s="79"/>
      <c r="AC50" s="53">
        <f t="shared" si="4"/>
        <v>45</v>
      </c>
      <c r="AG50" s="63">
        <f t="shared" si="14"/>
        <v>46</v>
      </c>
      <c r="AH50" s="63">
        <f>B50</f>
        <v>45</v>
      </c>
      <c r="AI50" s="63" t="e">
        <f>IF(#REF!="",0,#REF!)</f>
        <v>#REF!</v>
      </c>
      <c r="AJ50" s="63">
        <f>MIN(D51,E51,F51,G51,H51,R51)</f>
        <v>0</v>
      </c>
      <c r="AK50" s="63">
        <f>MAX(D51,E51,F51,G51,H51,R51)</f>
        <v>0</v>
      </c>
      <c r="AL50" s="63">
        <f>AK50-AJ50</f>
        <v>0</v>
      </c>
      <c r="AM50" s="64"/>
      <c r="AN50" s="63"/>
      <c r="AO50" s="63"/>
      <c r="AP50" s="63"/>
      <c r="AQ50" s="63"/>
      <c r="AR50" s="63"/>
      <c r="AS50" s="63"/>
      <c r="AT50" s="63"/>
      <c r="AU50" s="53">
        <f t="shared" si="15"/>
        <v>0</v>
      </c>
      <c r="AV50" s="53">
        <f t="shared" si="16"/>
        <v>0</v>
      </c>
      <c r="AW50" s="53">
        <f t="shared" si="16"/>
        <v>0</v>
      </c>
      <c r="AX50" s="53">
        <f t="shared" si="16"/>
        <v>0</v>
      </c>
      <c r="AY50" s="53">
        <f t="shared" si="16"/>
        <v>0</v>
      </c>
      <c r="AZ50" s="53">
        <f t="shared" si="16"/>
        <v>0</v>
      </c>
      <c r="BA50" s="53">
        <f t="shared" si="5"/>
        <v>0</v>
      </c>
      <c r="BB50" s="53">
        <f t="shared" si="17"/>
        <v>0</v>
      </c>
      <c r="BC50" s="53">
        <f t="shared" si="18"/>
        <v>0</v>
      </c>
      <c r="BD50" s="53">
        <f t="shared" si="19"/>
        <v>300</v>
      </c>
      <c r="BE50" s="53">
        <f t="shared" si="20"/>
        <v>0</v>
      </c>
      <c r="BF50" s="53">
        <f t="shared" si="6"/>
        <v>0</v>
      </c>
      <c r="BG50" s="53">
        <f t="shared" si="7"/>
        <v>9</v>
      </c>
      <c r="BH50" s="53">
        <f t="shared" si="8"/>
        <v>0</v>
      </c>
      <c r="BI50" s="53">
        <f t="shared" si="9"/>
        <v>0</v>
      </c>
      <c r="BJ50" s="53">
        <v>12</v>
      </c>
    </row>
    <row r="51" spans="2:62" s="53" customFormat="1" ht="12.75" customHeight="1" hidden="1">
      <c r="B51" s="65">
        <v>46</v>
      </c>
      <c r="C51" s="63">
        <f t="shared" si="21"/>
        <v>0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6">
        <f t="shared" si="22"/>
      </c>
      <c r="T51" s="67"/>
      <c r="V51" s="68">
        <f t="shared" si="11"/>
      </c>
      <c r="W51" s="69">
        <f t="shared" si="12"/>
      </c>
      <c r="X51" s="70">
        <f t="shared" si="13"/>
      </c>
      <c r="Z51" s="71">
        <v>46</v>
      </c>
      <c r="AA51" s="79"/>
      <c r="AC51" s="53">
        <f t="shared" si="4"/>
        <v>46</v>
      </c>
      <c r="AD51" s="53">
        <f>IF(S51="",0,1)</f>
        <v>0</v>
      </c>
      <c r="AE51" s="53">
        <f>AD51+AD52</f>
        <v>0</v>
      </c>
      <c r="AG51" s="63">
        <f t="shared" si="14"/>
        <v>47</v>
      </c>
      <c r="AH51" s="63"/>
      <c r="AI51" s="63"/>
      <c r="AJ51" s="63">
        <f>MIN(D52,E52,F52,G52,H52,R52)</f>
        <v>0</v>
      </c>
      <c r="AK51" s="63">
        <f>MAX(D52,E52,F52,G52,H52,R52)</f>
        <v>0</v>
      </c>
      <c r="AL51" s="63">
        <f>AK51-AJ51</f>
        <v>0</v>
      </c>
      <c r="AM51" s="63"/>
      <c r="AN51" s="63"/>
      <c r="AO51" s="63"/>
      <c r="AP51" s="63"/>
      <c r="AQ51" s="63"/>
      <c r="AR51" s="63"/>
      <c r="AS51" s="63"/>
      <c r="AT51" s="63"/>
      <c r="AU51" s="53">
        <f t="shared" si="15"/>
        <v>0</v>
      </c>
      <c r="AV51" s="53">
        <f t="shared" si="16"/>
        <v>0</v>
      </c>
      <c r="AW51" s="53">
        <f t="shared" si="16"/>
        <v>0</v>
      </c>
      <c r="AX51" s="53">
        <f t="shared" si="16"/>
        <v>0</v>
      </c>
      <c r="AY51" s="53">
        <f t="shared" si="16"/>
        <v>0</v>
      </c>
      <c r="AZ51" s="53">
        <f t="shared" si="16"/>
        <v>0</v>
      </c>
      <c r="BA51" s="53">
        <f t="shared" si="5"/>
        <v>0</v>
      </c>
      <c r="BB51" s="53">
        <f t="shared" si="17"/>
        <v>0</v>
      </c>
      <c r="BC51" s="53">
        <f t="shared" si="18"/>
        <v>0</v>
      </c>
      <c r="BD51" s="53">
        <f t="shared" si="19"/>
        <v>300</v>
      </c>
      <c r="BE51" s="53">
        <f t="shared" si="20"/>
        <v>0</v>
      </c>
      <c r="BF51" s="53">
        <f t="shared" si="6"/>
        <v>0</v>
      </c>
      <c r="BG51" s="53">
        <f t="shared" si="7"/>
        <v>9</v>
      </c>
      <c r="BH51" s="53">
        <f t="shared" si="8"/>
        <v>0</v>
      </c>
      <c r="BI51" s="53">
        <f t="shared" si="9"/>
        <v>0</v>
      </c>
      <c r="BJ51" s="53">
        <v>12</v>
      </c>
    </row>
    <row r="52" spans="2:62" s="53" customFormat="1" ht="12.75" customHeight="1" hidden="1">
      <c r="B52" s="65">
        <v>47</v>
      </c>
      <c r="C52" s="63">
        <f t="shared" si="21"/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6">
        <f t="shared" si="22"/>
      </c>
      <c r="T52" s="67"/>
      <c r="V52" s="68">
        <f t="shared" si="11"/>
      </c>
      <c r="W52" s="69">
        <f t="shared" si="12"/>
      </c>
      <c r="X52" s="70">
        <f t="shared" si="13"/>
      </c>
      <c r="Z52" s="73">
        <v>47</v>
      </c>
      <c r="AA52" s="79"/>
      <c r="AC52" s="53">
        <f t="shared" si="4"/>
        <v>47</v>
      </c>
      <c r="AD52" s="53">
        <f>IF(S52="",0,1)</f>
        <v>0</v>
      </c>
      <c r="AG52" s="63">
        <f t="shared" si="14"/>
        <v>48</v>
      </c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53">
        <f t="shared" si="15"/>
        <v>0</v>
      </c>
      <c r="AV52" s="53">
        <f t="shared" si="16"/>
        <v>0</v>
      </c>
      <c r="AW52" s="53">
        <f t="shared" si="16"/>
        <v>0</v>
      </c>
      <c r="AX52" s="53">
        <f t="shared" si="16"/>
        <v>0</v>
      </c>
      <c r="AY52" s="53">
        <f t="shared" si="16"/>
        <v>0</v>
      </c>
      <c r="AZ52" s="53">
        <f t="shared" si="16"/>
        <v>0</v>
      </c>
      <c r="BA52" s="53">
        <f t="shared" si="5"/>
        <v>0</v>
      </c>
      <c r="BB52" s="53">
        <f t="shared" si="17"/>
        <v>0</v>
      </c>
      <c r="BC52" s="53">
        <f t="shared" si="18"/>
        <v>0</v>
      </c>
      <c r="BD52" s="53">
        <f t="shared" si="19"/>
        <v>300</v>
      </c>
      <c r="BE52" s="53">
        <f t="shared" si="20"/>
        <v>0</v>
      </c>
      <c r="BF52" s="53">
        <f t="shared" si="6"/>
        <v>0</v>
      </c>
      <c r="BG52" s="53">
        <f t="shared" si="7"/>
        <v>9</v>
      </c>
      <c r="BH52" s="53">
        <f t="shared" si="8"/>
        <v>0</v>
      </c>
      <c r="BI52" s="53">
        <f t="shared" si="9"/>
        <v>0</v>
      </c>
      <c r="BJ52" s="53">
        <v>12</v>
      </c>
    </row>
    <row r="53" spans="2:62" s="53" customFormat="1" ht="12.75" customHeight="1" hidden="1">
      <c r="B53" s="65">
        <v>48</v>
      </c>
      <c r="C53" s="63">
        <f t="shared" si="21"/>
        <v>0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6">
        <f t="shared" si="22"/>
      </c>
      <c r="T53" s="67"/>
      <c r="V53" s="68">
        <f t="shared" si="11"/>
      </c>
      <c r="W53" s="69">
        <f t="shared" si="12"/>
      </c>
      <c r="X53" s="70">
        <f t="shared" si="13"/>
      </c>
      <c r="Z53" s="74">
        <v>48</v>
      </c>
      <c r="AA53" s="79"/>
      <c r="AC53" s="53">
        <f t="shared" si="4"/>
        <v>48</v>
      </c>
      <c r="AG53" s="63">
        <f t="shared" si="14"/>
        <v>49</v>
      </c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53">
        <f t="shared" si="15"/>
        <v>0</v>
      </c>
      <c r="AV53" s="53">
        <f t="shared" si="16"/>
        <v>0</v>
      </c>
      <c r="AW53" s="53">
        <f t="shared" si="16"/>
        <v>0</v>
      </c>
      <c r="AX53" s="53">
        <f t="shared" si="16"/>
        <v>0</v>
      </c>
      <c r="AY53" s="53">
        <f t="shared" si="16"/>
        <v>0</v>
      </c>
      <c r="AZ53" s="53">
        <f t="shared" si="16"/>
        <v>0</v>
      </c>
      <c r="BA53" s="53">
        <f t="shared" si="5"/>
        <v>0</v>
      </c>
      <c r="BB53" s="53">
        <f t="shared" si="17"/>
        <v>0</v>
      </c>
      <c r="BC53" s="53">
        <f t="shared" si="18"/>
        <v>0</v>
      </c>
      <c r="BD53" s="53">
        <f t="shared" si="19"/>
        <v>300</v>
      </c>
      <c r="BE53" s="53">
        <f t="shared" si="20"/>
        <v>0</v>
      </c>
      <c r="BF53" s="53">
        <f t="shared" si="6"/>
        <v>0</v>
      </c>
      <c r="BG53" s="53">
        <f t="shared" si="7"/>
        <v>9</v>
      </c>
      <c r="BH53" s="53">
        <f t="shared" si="8"/>
        <v>0</v>
      </c>
      <c r="BI53" s="53">
        <f t="shared" si="9"/>
        <v>0</v>
      </c>
      <c r="BJ53" s="53">
        <v>12</v>
      </c>
    </row>
    <row r="54" spans="2:62" s="53" customFormat="1" ht="12.75" customHeight="1" hidden="1">
      <c r="B54" s="65">
        <v>49</v>
      </c>
      <c r="C54" s="63">
        <f t="shared" si="21"/>
        <v>0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6">
        <f t="shared" si="22"/>
      </c>
      <c r="T54" s="67"/>
      <c r="V54" s="68">
        <f t="shared" si="11"/>
      </c>
      <c r="W54" s="69">
        <f t="shared" si="12"/>
      </c>
      <c r="X54" s="70">
        <f t="shared" si="13"/>
      </c>
      <c r="Z54" s="77">
        <v>49</v>
      </c>
      <c r="AA54" s="82"/>
      <c r="AC54" s="53">
        <f t="shared" si="4"/>
        <v>49</v>
      </c>
      <c r="AG54" s="63">
        <f t="shared" si="14"/>
        <v>50</v>
      </c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53">
        <f t="shared" si="15"/>
        <v>0</v>
      </c>
      <c r="AV54" s="53">
        <f t="shared" si="16"/>
        <v>0</v>
      </c>
      <c r="AW54" s="53">
        <f t="shared" si="16"/>
        <v>0</v>
      </c>
      <c r="AX54" s="53">
        <f t="shared" si="16"/>
        <v>0</v>
      </c>
      <c r="AY54" s="53">
        <f t="shared" si="16"/>
        <v>0</v>
      </c>
      <c r="AZ54" s="53">
        <f t="shared" si="16"/>
        <v>0</v>
      </c>
      <c r="BA54" s="53">
        <f t="shared" si="5"/>
        <v>0</v>
      </c>
      <c r="BB54" s="53">
        <f t="shared" si="17"/>
        <v>0</v>
      </c>
      <c r="BC54" s="53">
        <f t="shared" si="18"/>
        <v>0</v>
      </c>
      <c r="BD54" s="53">
        <f t="shared" si="19"/>
        <v>300</v>
      </c>
      <c r="BE54" s="53">
        <f t="shared" si="20"/>
        <v>0</v>
      </c>
      <c r="BF54" s="53">
        <f t="shared" si="6"/>
        <v>0</v>
      </c>
      <c r="BG54" s="53">
        <f t="shared" si="7"/>
        <v>9</v>
      </c>
      <c r="BH54" s="53">
        <f t="shared" si="8"/>
        <v>0</v>
      </c>
      <c r="BI54" s="53">
        <f t="shared" si="9"/>
        <v>0</v>
      </c>
      <c r="BJ54" s="53">
        <v>12</v>
      </c>
    </row>
    <row r="55" spans="2:62" ht="12.75" customHeight="1" hidden="1">
      <c r="B55" s="65">
        <v>50</v>
      </c>
      <c r="C55" s="63">
        <f t="shared" si="21"/>
        <v>0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>
        <f t="shared" si="22"/>
      </c>
      <c r="T55" s="67"/>
      <c r="U55" s="53"/>
      <c r="V55" s="68">
        <f t="shared" si="11"/>
      </c>
      <c r="W55" s="69">
        <f t="shared" si="12"/>
      </c>
      <c r="X55" s="70">
        <f t="shared" si="13"/>
      </c>
      <c r="Y55" s="53"/>
      <c r="Z55" s="71">
        <v>50</v>
      </c>
      <c r="AA55" s="79"/>
      <c r="AC55" s="53">
        <f t="shared" si="4"/>
        <v>50</v>
      </c>
      <c r="AG55" s="63">
        <f t="shared" si="14"/>
        <v>51</v>
      </c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53">
        <f t="shared" si="15"/>
        <v>0</v>
      </c>
      <c r="AV55" s="53">
        <f t="shared" si="16"/>
        <v>0</v>
      </c>
      <c r="AW55" s="53">
        <f t="shared" si="16"/>
        <v>0</v>
      </c>
      <c r="AX55" s="53">
        <f t="shared" si="16"/>
        <v>0</v>
      </c>
      <c r="AY55" s="53">
        <f t="shared" si="16"/>
        <v>0</v>
      </c>
      <c r="AZ55" s="53">
        <f t="shared" si="16"/>
        <v>0</v>
      </c>
      <c r="BA55" s="53">
        <f t="shared" si="5"/>
        <v>0</v>
      </c>
      <c r="BB55" s="53">
        <f t="shared" si="17"/>
        <v>0</v>
      </c>
      <c r="BC55" s="53">
        <f t="shared" si="18"/>
        <v>0</v>
      </c>
      <c r="BD55" s="53">
        <f t="shared" si="19"/>
        <v>300</v>
      </c>
      <c r="BE55" s="53">
        <f t="shared" si="20"/>
        <v>0</v>
      </c>
      <c r="BF55" s="53">
        <f t="shared" si="6"/>
        <v>0</v>
      </c>
      <c r="BG55" s="53">
        <f t="shared" si="7"/>
        <v>9</v>
      </c>
      <c r="BH55" s="53">
        <f t="shared" si="8"/>
        <v>0</v>
      </c>
      <c r="BI55" s="53">
        <f t="shared" si="9"/>
        <v>0</v>
      </c>
      <c r="BJ55" s="53">
        <v>12</v>
      </c>
    </row>
    <row r="56" spans="2:62" ht="12.75" customHeight="1" hidden="1">
      <c r="B56" s="65">
        <v>51</v>
      </c>
      <c r="C56" s="63">
        <f t="shared" si="21"/>
        <v>0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6">
        <f t="shared" si="22"/>
      </c>
      <c r="T56" s="67"/>
      <c r="U56" s="53"/>
      <c r="V56" s="68">
        <f t="shared" si="11"/>
      </c>
      <c r="W56" s="69">
        <f t="shared" si="12"/>
      </c>
      <c r="X56" s="70">
        <f t="shared" si="13"/>
      </c>
      <c r="Y56" s="53"/>
      <c r="Z56" s="71">
        <v>51</v>
      </c>
      <c r="AA56" s="79"/>
      <c r="AC56" s="53">
        <f t="shared" si="4"/>
        <v>51</v>
      </c>
      <c r="AG56" s="63">
        <f t="shared" si="14"/>
        <v>52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53">
        <f t="shared" si="15"/>
        <v>0</v>
      </c>
      <c r="AV56" s="53">
        <f t="shared" si="16"/>
        <v>0</v>
      </c>
      <c r="AW56" s="53">
        <f t="shared" si="16"/>
        <v>0</v>
      </c>
      <c r="AX56" s="53">
        <f t="shared" si="16"/>
        <v>0</v>
      </c>
      <c r="AY56" s="53">
        <f t="shared" si="16"/>
        <v>0</v>
      </c>
      <c r="AZ56" s="53">
        <f t="shared" si="16"/>
        <v>0</v>
      </c>
      <c r="BA56" s="53">
        <f t="shared" si="5"/>
        <v>0</v>
      </c>
      <c r="BB56" s="53">
        <f t="shared" si="17"/>
        <v>0</v>
      </c>
      <c r="BC56" s="53">
        <f t="shared" si="18"/>
        <v>0</v>
      </c>
      <c r="BD56" s="53">
        <f t="shared" si="19"/>
        <v>300</v>
      </c>
      <c r="BE56" s="53">
        <f t="shared" si="20"/>
        <v>0</v>
      </c>
      <c r="BF56" s="53">
        <f t="shared" si="6"/>
        <v>0</v>
      </c>
      <c r="BG56" s="53">
        <f t="shared" si="7"/>
        <v>9</v>
      </c>
      <c r="BH56" s="53">
        <f t="shared" si="8"/>
        <v>0</v>
      </c>
      <c r="BI56" s="53">
        <f t="shared" si="9"/>
        <v>0</v>
      </c>
      <c r="BJ56" s="53">
        <v>12</v>
      </c>
    </row>
    <row r="57" spans="2:62" ht="12.75" customHeight="1" hidden="1">
      <c r="B57" s="65">
        <v>52</v>
      </c>
      <c r="C57" s="63">
        <f t="shared" si="21"/>
        <v>0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6">
        <f t="shared" si="22"/>
      </c>
      <c r="T57" s="67"/>
      <c r="U57" s="53"/>
      <c r="V57" s="68">
        <f t="shared" si="11"/>
      </c>
      <c r="W57" s="69">
        <f t="shared" si="12"/>
      </c>
      <c r="X57" s="70">
        <f t="shared" si="13"/>
      </c>
      <c r="Y57" s="53"/>
      <c r="Z57" s="73">
        <v>52</v>
      </c>
      <c r="AA57" s="79"/>
      <c r="AC57" s="53">
        <f t="shared" si="4"/>
        <v>52</v>
      </c>
      <c r="AG57" s="63">
        <f t="shared" si="14"/>
        <v>53</v>
      </c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53">
        <f t="shared" si="15"/>
        <v>0</v>
      </c>
      <c r="AV57" s="53">
        <f t="shared" si="16"/>
        <v>0</v>
      </c>
      <c r="AW57" s="53">
        <f t="shared" si="16"/>
        <v>0</v>
      </c>
      <c r="AX57" s="53">
        <f t="shared" si="16"/>
        <v>0</v>
      </c>
      <c r="AY57" s="53">
        <f t="shared" si="16"/>
        <v>0</v>
      </c>
      <c r="AZ57" s="53">
        <f t="shared" si="16"/>
        <v>0</v>
      </c>
      <c r="BA57" s="53">
        <f t="shared" si="5"/>
        <v>0</v>
      </c>
      <c r="BB57" s="53">
        <f t="shared" si="17"/>
        <v>0</v>
      </c>
      <c r="BC57" s="53">
        <f t="shared" si="18"/>
        <v>0</v>
      </c>
      <c r="BD57" s="53">
        <f t="shared" si="19"/>
        <v>300</v>
      </c>
      <c r="BE57" s="53">
        <f t="shared" si="20"/>
        <v>0</v>
      </c>
      <c r="BF57" s="53">
        <f t="shared" si="6"/>
        <v>0</v>
      </c>
      <c r="BG57" s="53">
        <f t="shared" si="7"/>
        <v>9</v>
      </c>
      <c r="BH57" s="53">
        <f t="shared" si="8"/>
        <v>0</v>
      </c>
      <c r="BI57" s="53">
        <f t="shared" si="9"/>
        <v>0</v>
      </c>
      <c r="BJ57" s="53">
        <v>12</v>
      </c>
    </row>
    <row r="58" spans="2:83" ht="12.75" customHeight="1" hidden="1">
      <c r="B58" s="65">
        <v>53</v>
      </c>
      <c r="C58" s="63">
        <f t="shared" si="21"/>
        <v>0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6">
        <f t="shared" si="22"/>
      </c>
      <c r="T58" s="67"/>
      <c r="U58" s="53"/>
      <c r="V58" s="68">
        <f t="shared" si="11"/>
      </c>
      <c r="W58" s="69">
        <f t="shared" si="12"/>
      </c>
      <c r="X58" s="70">
        <f t="shared" si="13"/>
      </c>
      <c r="Y58" s="53"/>
      <c r="Z58" s="74">
        <v>53</v>
      </c>
      <c r="AA58" s="79"/>
      <c r="AC58" s="53">
        <f t="shared" si="4"/>
        <v>53</v>
      </c>
      <c r="AG58" s="63">
        <f t="shared" si="14"/>
        <v>54</v>
      </c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53">
        <f t="shared" si="15"/>
        <v>0</v>
      </c>
      <c r="AV58" s="53">
        <f aca="true" t="shared" si="23" ref="AV58:AV74">D58</f>
        <v>0</v>
      </c>
      <c r="AW58" s="53">
        <f aca="true" t="shared" si="24" ref="AW58:AW74">E58</f>
        <v>0</v>
      </c>
      <c r="AX58" s="53">
        <f aca="true" t="shared" si="25" ref="AX58:AX74">F58</f>
        <v>0</v>
      </c>
      <c r="AY58" s="53">
        <f aca="true" t="shared" si="26" ref="AY58:AY74">G58</f>
        <v>0</v>
      </c>
      <c r="AZ58" s="53">
        <f aca="true" t="shared" si="27" ref="AZ58:AZ74">H58</f>
        <v>0</v>
      </c>
      <c r="BA58" s="53">
        <f t="shared" si="5"/>
        <v>0</v>
      </c>
      <c r="BB58" s="53">
        <f t="shared" si="17"/>
        <v>0</v>
      </c>
      <c r="BC58" s="53">
        <f t="shared" si="18"/>
        <v>0</v>
      </c>
      <c r="BD58" s="53">
        <f t="shared" si="19"/>
        <v>300</v>
      </c>
      <c r="BE58" s="53">
        <f t="shared" si="20"/>
        <v>0</v>
      </c>
      <c r="BF58" s="53">
        <f t="shared" si="6"/>
        <v>0</v>
      </c>
      <c r="BG58" s="53">
        <f t="shared" si="7"/>
        <v>9</v>
      </c>
      <c r="BH58" s="53">
        <f t="shared" si="8"/>
        <v>0</v>
      </c>
      <c r="BI58" s="53">
        <f t="shared" si="9"/>
        <v>0</v>
      </c>
      <c r="BJ58" s="53">
        <v>12</v>
      </c>
      <c r="CE58" s="56"/>
    </row>
    <row r="59" spans="2:62" ht="12.75" customHeight="1" hidden="1">
      <c r="B59" s="65">
        <v>54</v>
      </c>
      <c r="C59" s="63">
        <f t="shared" si="21"/>
        <v>0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>
        <f t="shared" si="22"/>
      </c>
      <c r="T59" s="67"/>
      <c r="U59" s="53"/>
      <c r="V59" s="68">
        <f t="shared" si="11"/>
      </c>
      <c r="W59" s="69">
        <f t="shared" si="12"/>
      </c>
      <c r="X59" s="70">
        <f t="shared" si="13"/>
      </c>
      <c r="Y59" s="53"/>
      <c r="Z59" s="77">
        <v>54</v>
      </c>
      <c r="AA59" s="80"/>
      <c r="AC59" s="53">
        <f t="shared" si="4"/>
        <v>54</v>
      </c>
      <c r="AG59" s="63">
        <f t="shared" si="14"/>
        <v>55</v>
      </c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53">
        <f t="shared" si="15"/>
        <v>0</v>
      </c>
      <c r="AV59" s="53">
        <f t="shared" si="23"/>
        <v>0</v>
      </c>
      <c r="AW59" s="53">
        <f t="shared" si="24"/>
        <v>0</v>
      </c>
      <c r="AX59" s="53">
        <f t="shared" si="25"/>
        <v>0</v>
      </c>
      <c r="AY59" s="53">
        <f t="shared" si="26"/>
        <v>0</v>
      </c>
      <c r="AZ59" s="53">
        <f t="shared" si="27"/>
        <v>0</v>
      </c>
      <c r="BA59" s="53">
        <f t="shared" si="5"/>
        <v>0</v>
      </c>
      <c r="BB59" s="53">
        <f t="shared" si="17"/>
        <v>0</v>
      </c>
      <c r="BC59" s="53">
        <f t="shared" si="18"/>
        <v>0</v>
      </c>
      <c r="BD59" s="53">
        <f t="shared" si="19"/>
        <v>300</v>
      </c>
      <c r="BE59" s="53">
        <f t="shared" si="20"/>
        <v>0</v>
      </c>
      <c r="BF59" s="53">
        <f t="shared" si="6"/>
        <v>0</v>
      </c>
      <c r="BG59" s="53">
        <f t="shared" si="7"/>
        <v>9</v>
      </c>
      <c r="BH59" s="53">
        <f t="shared" si="8"/>
        <v>0</v>
      </c>
      <c r="BI59" s="53">
        <f t="shared" si="9"/>
        <v>0</v>
      </c>
      <c r="BJ59" s="53">
        <v>12</v>
      </c>
    </row>
    <row r="60" spans="2:62" ht="12.75" customHeight="1" hidden="1">
      <c r="B60" s="65">
        <v>55</v>
      </c>
      <c r="C60" s="63">
        <f t="shared" si="21"/>
        <v>0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6">
        <f t="shared" si="22"/>
      </c>
      <c r="T60" s="67"/>
      <c r="U60" s="53"/>
      <c r="V60" s="68">
        <f t="shared" si="11"/>
      </c>
      <c r="W60" s="69">
        <f t="shared" si="12"/>
      </c>
      <c r="X60" s="70">
        <f t="shared" si="13"/>
      </c>
      <c r="Y60" s="53"/>
      <c r="Z60" s="71">
        <v>55</v>
      </c>
      <c r="AA60" s="79"/>
      <c r="AC60" s="53">
        <f t="shared" si="4"/>
        <v>55</v>
      </c>
      <c r="AG60" s="63">
        <f t="shared" si="14"/>
        <v>56</v>
      </c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53">
        <f t="shared" si="15"/>
        <v>0</v>
      </c>
      <c r="AV60" s="53">
        <f t="shared" si="23"/>
        <v>0</v>
      </c>
      <c r="AW60" s="53">
        <f t="shared" si="24"/>
        <v>0</v>
      </c>
      <c r="AX60" s="53">
        <f t="shared" si="25"/>
        <v>0</v>
      </c>
      <c r="AY60" s="53">
        <f t="shared" si="26"/>
        <v>0</v>
      </c>
      <c r="AZ60" s="53">
        <f t="shared" si="27"/>
        <v>0</v>
      </c>
      <c r="BA60" s="53">
        <f t="shared" si="5"/>
        <v>0</v>
      </c>
      <c r="BB60" s="53">
        <f t="shared" si="17"/>
        <v>0</v>
      </c>
      <c r="BC60" s="53">
        <f t="shared" si="18"/>
        <v>0</v>
      </c>
      <c r="BD60" s="53">
        <f t="shared" si="19"/>
        <v>300</v>
      </c>
      <c r="BE60" s="53">
        <f t="shared" si="20"/>
        <v>0</v>
      </c>
      <c r="BF60" s="53">
        <f t="shared" si="6"/>
        <v>0</v>
      </c>
      <c r="BG60" s="53">
        <f t="shared" si="7"/>
        <v>9</v>
      </c>
      <c r="BH60" s="53">
        <f t="shared" si="8"/>
        <v>0</v>
      </c>
      <c r="BI60" s="53">
        <f t="shared" si="9"/>
        <v>0</v>
      </c>
      <c r="BJ60" s="53">
        <v>12</v>
      </c>
    </row>
    <row r="61" spans="2:62" ht="13.5" customHeight="1" hidden="1">
      <c r="B61" s="65">
        <v>56</v>
      </c>
      <c r="C61" s="63">
        <f t="shared" si="21"/>
        <v>0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6">
        <f t="shared" si="22"/>
      </c>
      <c r="T61" s="67"/>
      <c r="U61" s="53"/>
      <c r="V61" s="68">
        <f t="shared" si="11"/>
      </c>
      <c r="W61" s="69">
        <f t="shared" si="12"/>
      </c>
      <c r="X61" s="70">
        <f t="shared" si="13"/>
      </c>
      <c r="Y61" s="53"/>
      <c r="Z61" s="71">
        <v>56</v>
      </c>
      <c r="AA61" s="79"/>
      <c r="AC61" s="53">
        <f t="shared" si="4"/>
        <v>56</v>
      </c>
      <c r="AG61" s="63">
        <f t="shared" si="14"/>
        <v>57</v>
      </c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53">
        <f t="shared" si="15"/>
        <v>0</v>
      </c>
      <c r="AV61" s="53">
        <f t="shared" si="23"/>
        <v>0</v>
      </c>
      <c r="AW61" s="53">
        <f t="shared" si="24"/>
        <v>0</v>
      </c>
      <c r="AX61" s="53">
        <f t="shared" si="25"/>
        <v>0</v>
      </c>
      <c r="AY61" s="53">
        <f t="shared" si="26"/>
        <v>0</v>
      </c>
      <c r="AZ61" s="53">
        <f t="shared" si="27"/>
        <v>0</v>
      </c>
      <c r="BA61" s="53">
        <f t="shared" si="5"/>
        <v>0</v>
      </c>
      <c r="BB61" s="53">
        <f t="shared" si="17"/>
        <v>0</v>
      </c>
      <c r="BC61" s="53">
        <f t="shared" si="18"/>
        <v>0</v>
      </c>
      <c r="BD61" s="53">
        <f t="shared" si="19"/>
        <v>300</v>
      </c>
      <c r="BE61" s="53">
        <f t="shared" si="20"/>
        <v>0</v>
      </c>
      <c r="BF61" s="53">
        <f t="shared" si="6"/>
        <v>0</v>
      </c>
      <c r="BG61" s="53">
        <f t="shared" si="7"/>
        <v>9</v>
      </c>
      <c r="BH61" s="53">
        <f t="shared" si="8"/>
        <v>0</v>
      </c>
      <c r="BI61" s="53">
        <f t="shared" si="9"/>
        <v>0</v>
      </c>
      <c r="BJ61" s="53">
        <v>12</v>
      </c>
    </row>
    <row r="62" spans="2:62" ht="13.5" customHeight="1" hidden="1">
      <c r="B62" s="65">
        <v>57</v>
      </c>
      <c r="C62" s="63">
        <f t="shared" si="21"/>
        <v>0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6">
        <f t="shared" si="22"/>
      </c>
      <c r="T62" s="67"/>
      <c r="U62" s="53"/>
      <c r="V62" s="68">
        <f t="shared" si="11"/>
      </c>
      <c r="W62" s="69">
        <f t="shared" si="12"/>
      </c>
      <c r="X62" s="70">
        <f t="shared" si="13"/>
      </c>
      <c r="Y62" s="53"/>
      <c r="Z62" s="73">
        <v>57</v>
      </c>
      <c r="AA62" s="79"/>
      <c r="AC62" s="53">
        <f t="shared" si="4"/>
        <v>57</v>
      </c>
      <c r="AG62" s="63">
        <f t="shared" si="14"/>
        <v>58</v>
      </c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53">
        <f t="shared" si="15"/>
        <v>0</v>
      </c>
      <c r="AV62" s="53">
        <f t="shared" si="23"/>
        <v>0</v>
      </c>
      <c r="AW62" s="53">
        <f t="shared" si="24"/>
        <v>0</v>
      </c>
      <c r="AX62" s="53">
        <f t="shared" si="25"/>
        <v>0</v>
      </c>
      <c r="AY62" s="53">
        <f t="shared" si="26"/>
        <v>0</v>
      </c>
      <c r="AZ62" s="53">
        <f t="shared" si="27"/>
        <v>0</v>
      </c>
      <c r="BA62" s="53">
        <f t="shared" si="5"/>
        <v>0</v>
      </c>
      <c r="BB62" s="53">
        <f t="shared" si="17"/>
        <v>0</v>
      </c>
      <c r="BC62" s="53">
        <f t="shared" si="18"/>
        <v>0</v>
      </c>
      <c r="BD62" s="53">
        <f t="shared" si="19"/>
        <v>300</v>
      </c>
      <c r="BE62" s="53">
        <f t="shared" si="20"/>
        <v>0</v>
      </c>
      <c r="BF62" s="53">
        <f t="shared" si="6"/>
        <v>0</v>
      </c>
      <c r="BG62" s="53">
        <f t="shared" si="7"/>
        <v>9</v>
      </c>
      <c r="BH62" s="53">
        <f t="shared" si="8"/>
        <v>0</v>
      </c>
      <c r="BI62" s="53">
        <f t="shared" si="9"/>
        <v>0</v>
      </c>
      <c r="BJ62" s="53">
        <v>12</v>
      </c>
    </row>
    <row r="63" spans="2:62" ht="13.5" customHeight="1" hidden="1">
      <c r="B63" s="65">
        <v>58</v>
      </c>
      <c r="C63" s="63">
        <f t="shared" si="21"/>
        <v>0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6">
        <f t="shared" si="22"/>
      </c>
      <c r="T63" s="67"/>
      <c r="U63" s="53"/>
      <c r="V63" s="68">
        <f t="shared" si="11"/>
      </c>
      <c r="W63" s="69">
        <f t="shared" si="12"/>
      </c>
      <c r="X63" s="70">
        <f t="shared" si="13"/>
      </c>
      <c r="Y63" s="78"/>
      <c r="Z63" s="74">
        <v>58</v>
      </c>
      <c r="AA63" s="79"/>
      <c r="AC63" s="53">
        <f t="shared" si="4"/>
        <v>58</v>
      </c>
      <c r="AG63" s="63">
        <f t="shared" si="14"/>
        <v>59</v>
      </c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53">
        <f t="shared" si="15"/>
        <v>0</v>
      </c>
      <c r="AV63" s="53">
        <f t="shared" si="23"/>
        <v>0</v>
      </c>
      <c r="AW63" s="53">
        <f t="shared" si="24"/>
        <v>0</v>
      </c>
      <c r="AX63" s="53">
        <f t="shared" si="25"/>
        <v>0</v>
      </c>
      <c r="AY63" s="53">
        <f t="shared" si="26"/>
        <v>0</v>
      </c>
      <c r="AZ63" s="53">
        <f t="shared" si="27"/>
        <v>0</v>
      </c>
      <c r="BA63" s="53">
        <f t="shared" si="5"/>
        <v>0</v>
      </c>
      <c r="BB63" s="53">
        <f t="shared" si="17"/>
        <v>0</v>
      </c>
      <c r="BC63" s="53">
        <f t="shared" si="18"/>
        <v>0</v>
      </c>
      <c r="BD63" s="53">
        <f t="shared" si="19"/>
        <v>300</v>
      </c>
      <c r="BE63" s="53">
        <f t="shared" si="20"/>
        <v>0</v>
      </c>
      <c r="BF63" s="53">
        <f t="shared" si="6"/>
        <v>0</v>
      </c>
      <c r="BG63" s="53">
        <f t="shared" si="7"/>
        <v>9</v>
      </c>
      <c r="BH63" s="53">
        <f t="shared" si="8"/>
        <v>0</v>
      </c>
      <c r="BI63" s="53">
        <f t="shared" si="9"/>
        <v>0</v>
      </c>
      <c r="BJ63" s="53">
        <v>12</v>
      </c>
    </row>
    <row r="64" spans="2:62" ht="13.5" customHeight="1" hidden="1">
      <c r="B64" s="65">
        <v>59</v>
      </c>
      <c r="C64" s="63">
        <f t="shared" si="21"/>
        <v>0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6">
        <f t="shared" si="22"/>
      </c>
      <c r="T64" s="67"/>
      <c r="U64" s="53"/>
      <c r="V64" s="68">
        <f t="shared" si="11"/>
      </c>
      <c r="W64" s="69">
        <f t="shared" si="12"/>
      </c>
      <c r="X64" s="70">
        <f t="shared" si="13"/>
      </c>
      <c r="Y64" s="53"/>
      <c r="Z64" s="77">
        <v>59</v>
      </c>
      <c r="AA64" s="79"/>
      <c r="AC64" s="53">
        <f t="shared" si="4"/>
        <v>59</v>
      </c>
      <c r="AG64" s="63">
        <f t="shared" si="14"/>
        <v>60</v>
      </c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53">
        <f t="shared" si="15"/>
        <v>0</v>
      </c>
      <c r="AV64" s="53">
        <f t="shared" si="23"/>
        <v>0</v>
      </c>
      <c r="AW64" s="53">
        <f t="shared" si="24"/>
        <v>0</v>
      </c>
      <c r="AX64" s="53">
        <f t="shared" si="25"/>
        <v>0</v>
      </c>
      <c r="AY64" s="53">
        <f t="shared" si="26"/>
        <v>0</v>
      </c>
      <c r="AZ64" s="53">
        <f t="shared" si="27"/>
        <v>0</v>
      </c>
      <c r="BA64" s="53">
        <f t="shared" si="5"/>
        <v>0</v>
      </c>
      <c r="BB64" s="53">
        <f t="shared" si="17"/>
        <v>0</v>
      </c>
      <c r="BC64" s="53">
        <f t="shared" si="18"/>
        <v>0</v>
      </c>
      <c r="BD64" s="53">
        <f t="shared" si="19"/>
        <v>300</v>
      </c>
      <c r="BE64" s="53">
        <f t="shared" si="20"/>
        <v>0</v>
      </c>
      <c r="BF64" s="53">
        <f t="shared" si="6"/>
        <v>0</v>
      </c>
      <c r="BG64" s="53">
        <f t="shared" si="7"/>
        <v>9</v>
      </c>
      <c r="BH64" s="53">
        <f t="shared" si="8"/>
        <v>0</v>
      </c>
      <c r="BI64" s="53">
        <f t="shared" si="9"/>
        <v>0</v>
      </c>
      <c r="BJ64" s="53">
        <v>12</v>
      </c>
    </row>
    <row r="65" spans="2:67" ht="13.5" customHeight="1" hidden="1">
      <c r="B65" s="65">
        <v>60</v>
      </c>
      <c r="C65" s="63">
        <f t="shared" si="21"/>
        <v>0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6">
        <f t="shared" si="22"/>
      </c>
      <c r="T65" s="67"/>
      <c r="U65" s="53"/>
      <c r="V65" s="68">
        <f t="shared" si="11"/>
      </c>
      <c r="W65" s="69">
        <f t="shared" si="12"/>
      </c>
      <c r="X65" s="70">
        <f t="shared" si="13"/>
      </c>
      <c r="Y65" s="78"/>
      <c r="Z65" s="71">
        <v>60</v>
      </c>
      <c r="AA65" s="79"/>
      <c r="AC65" s="53">
        <f t="shared" si="4"/>
        <v>60</v>
      </c>
      <c r="AD65" s="56"/>
      <c r="AE65" s="56"/>
      <c r="AF65" s="56"/>
      <c r="AG65" s="63">
        <f t="shared" si="14"/>
        <v>61</v>
      </c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53">
        <f t="shared" si="15"/>
        <v>0</v>
      </c>
      <c r="AV65" s="53">
        <f t="shared" si="23"/>
        <v>0</v>
      </c>
      <c r="AW65" s="53">
        <f t="shared" si="24"/>
        <v>0</v>
      </c>
      <c r="AX65" s="53">
        <f t="shared" si="25"/>
        <v>0</v>
      </c>
      <c r="AY65" s="53">
        <f t="shared" si="26"/>
        <v>0</v>
      </c>
      <c r="AZ65" s="53">
        <f t="shared" si="27"/>
        <v>0</v>
      </c>
      <c r="BA65" s="53">
        <f t="shared" si="5"/>
        <v>0</v>
      </c>
      <c r="BB65" s="53">
        <f t="shared" si="17"/>
        <v>0</v>
      </c>
      <c r="BC65" s="53">
        <f t="shared" si="18"/>
        <v>0</v>
      </c>
      <c r="BD65" s="53">
        <f t="shared" si="19"/>
        <v>300</v>
      </c>
      <c r="BE65" s="53">
        <f t="shared" si="20"/>
        <v>0</v>
      </c>
      <c r="BF65" s="53">
        <f t="shared" si="6"/>
        <v>0</v>
      </c>
      <c r="BG65" s="53">
        <f t="shared" si="7"/>
        <v>9</v>
      </c>
      <c r="BH65" s="53">
        <f t="shared" si="8"/>
        <v>0</v>
      </c>
      <c r="BI65" s="53">
        <f t="shared" si="9"/>
        <v>0</v>
      </c>
      <c r="BJ65" s="53">
        <v>12</v>
      </c>
      <c r="BK65" s="56"/>
      <c r="BL65" s="56"/>
      <c r="BM65" s="56"/>
      <c r="BN65" s="56"/>
      <c r="BO65" s="56"/>
    </row>
    <row r="66" spans="2:62" ht="13.5" customHeight="1" hidden="1">
      <c r="B66" s="65">
        <v>61</v>
      </c>
      <c r="C66" s="63">
        <f t="shared" si="21"/>
        <v>0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6">
        <f t="shared" si="22"/>
      </c>
      <c r="T66" s="67"/>
      <c r="U66" s="53"/>
      <c r="V66" s="68">
        <f t="shared" si="11"/>
      </c>
      <c r="W66" s="69">
        <f t="shared" si="12"/>
      </c>
      <c r="X66" s="70">
        <f t="shared" si="13"/>
      </c>
      <c r="Y66" s="84"/>
      <c r="Z66" s="71">
        <v>61</v>
      </c>
      <c r="AA66" s="79"/>
      <c r="AC66" s="53">
        <f t="shared" si="4"/>
        <v>61</v>
      </c>
      <c r="AG66" s="63">
        <f t="shared" si="14"/>
        <v>62</v>
      </c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53">
        <f t="shared" si="15"/>
        <v>0</v>
      </c>
      <c r="AV66" s="53">
        <f t="shared" si="23"/>
        <v>0</v>
      </c>
      <c r="AW66" s="53">
        <f t="shared" si="24"/>
        <v>0</v>
      </c>
      <c r="AX66" s="53">
        <f t="shared" si="25"/>
        <v>0</v>
      </c>
      <c r="AY66" s="53">
        <f t="shared" si="26"/>
        <v>0</v>
      </c>
      <c r="AZ66" s="53">
        <f t="shared" si="27"/>
        <v>0</v>
      </c>
      <c r="BA66" s="53">
        <f t="shared" si="5"/>
        <v>0</v>
      </c>
      <c r="BB66" s="53">
        <f t="shared" si="17"/>
        <v>0</v>
      </c>
      <c r="BC66" s="53">
        <f t="shared" si="18"/>
        <v>0</v>
      </c>
      <c r="BD66" s="53">
        <f t="shared" si="19"/>
        <v>300</v>
      </c>
      <c r="BE66" s="53">
        <f t="shared" si="20"/>
        <v>0</v>
      </c>
      <c r="BF66" s="53">
        <f t="shared" si="6"/>
        <v>0</v>
      </c>
      <c r="BG66" s="53">
        <f t="shared" si="7"/>
        <v>9</v>
      </c>
      <c r="BH66" s="53">
        <f t="shared" si="8"/>
        <v>0</v>
      </c>
      <c r="BI66" s="53">
        <f t="shared" si="9"/>
        <v>0</v>
      </c>
      <c r="BJ66" s="53">
        <v>12</v>
      </c>
    </row>
    <row r="67" spans="2:62" ht="13.5" customHeight="1" hidden="1">
      <c r="B67" s="65">
        <v>62</v>
      </c>
      <c r="C67" s="63">
        <f t="shared" si="21"/>
        <v>0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6">
        <f t="shared" si="22"/>
      </c>
      <c r="T67" s="67"/>
      <c r="U67" s="53"/>
      <c r="V67" s="68">
        <f t="shared" si="11"/>
      </c>
      <c r="W67" s="69">
        <f t="shared" si="12"/>
      </c>
      <c r="X67" s="70">
        <f t="shared" si="13"/>
      </c>
      <c r="Y67" s="78"/>
      <c r="Z67" s="73">
        <v>62</v>
      </c>
      <c r="AA67" s="79"/>
      <c r="AC67" s="53">
        <f t="shared" si="4"/>
        <v>62</v>
      </c>
      <c r="AG67" s="63">
        <f t="shared" si="14"/>
        <v>63</v>
      </c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53">
        <f t="shared" si="15"/>
        <v>0</v>
      </c>
      <c r="AV67" s="53">
        <f t="shared" si="23"/>
        <v>0</v>
      </c>
      <c r="AW67" s="53">
        <f t="shared" si="24"/>
        <v>0</v>
      </c>
      <c r="AX67" s="53">
        <f t="shared" si="25"/>
        <v>0</v>
      </c>
      <c r="AY67" s="53">
        <f t="shared" si="26"/>
        <v>0</v>
      </c>
      <c r="AZ67" s="53">
        <f t="shared" si="27"/>
        <v>0</v>
      </c>
      <c r="BA67" s="53">
        <f t="shared" si="5"/>
        <v>0</v>
      </c>
      <c r="BB67" s="53">
        <f t="shared" si="17"/>
        <v>0</v>
      </c>
      <c r="BC67" s="53">
        <f t="shared" si="18"/>
        <v>0</v>
      </c>
      <c r="BD67" s="53">
        <f t="shared" si="19"/>
        <v>300</v>
      </c>
      <c r="BE67" s="53">
        <f t="shared" si="20"/>
        <v>0</v>
      </c>
      <c r="BF67" s="53">
        <f t="shared" si="6"/>
        <v>0</v>
      </c>
      <c r="BG67" s="53">
        <f t="shared" si="7"/>
        <v>9</v>
      </c>
      <c r="BH67" s="53">
        <f t="shared" si="8"/>
        <v>0</v>
      </c>
      <c r="BI67" s="53">
        <f t="shared" si="9"/>
        <v>0</v>
      </c>
      <c r="BJ67" s="53">
        <v>12</v>
      </c>
    </row>
    <row r="68" spans="2:62" ht="13.5" customHeight="1" hidden="1">
      <c r="B68" s="65">
        <v>63</v>
      </c>
      <c r="C68" s="63">
        <f t="shared" si="21"/>
        <v>0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6">
        <f t="shared" si="22"/>
      </c>
      <c r="T68" s="67"/>
      <c r="U68" s="53"/>
      <c r="V68" s="68">
        <f t="shared" si="11"/>
      </c>
      <c r="W68" s="69">
        <f t="shared" si="12"/>
      </c>
      <c r="X68" s="70">
        <f t="shared" si="13"/>
      </c>
      <c r="Y68" s="53"/>
      <c r="Z68" s="74">
        <v>63</v>
      </c>
      <c r="AA68" s="79"/>
      <c r="AC68" s="53">
        <f t="shared" si="4"/>
        <v>63</v>
      </c>
      <c r="AG68" s="63">
        <f t="shared" si="14"/>
        <v>64</v>
      </c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53">
        <f t="shared" si="15"/>
        <v>0</v>
      </c>
      <c r="AV68" s="53">
        <f t="shared" si="23"/>
        <v>0</v>
      </c>
      <c r="AW68" s="53">
        <f t="shared" si="24"/>
        <v>0</v>
      </c>
      <c r="AX68" s="53">
        <f t="shared" si="25"/>
        <v>0</v>
      </c>
      <c r="AY68" s="53">
        <f t="shared" si="26"/>
        <v>0</v>
      </c>
      <c r="AZ68" s="53">
        <f t="shared" si="27"/>
        <v>0</v>
      </c>
      <c r="BA68" s="53">
        <f t="shared" si="5"/>
        <v>0</v>
      </c>
      <c r="BB68" s="53">
        <f t="shared" si="17"/>
        <v>0</v>
      </c>
      <c r="BC68" s="53">
        <f t="shared" si="18"/>
        <v>0</v>
      </c>
      <c r="BD68" s="53">
        <f t="shared" si="19"/>
        <v>300</v>
      </c>
      <c r="BE68" s="53">
        <f t="shared" si="20"/>
        <v>0</v>
      </c>
      <c r="BF68" s="53">
        <f t="shared" si="6"/>
        <v>0</v>
      </c>
      <c r="BG68" s="53">
        <f t="shared" si="7"/>
        <v>9</v>
      </c>
      <c r="BH68" s="53">
        <f t="shared" si="8"/>
        <v>0</v>
      </c>
      <c r="BI68" s="53">
        <f t="shared" si="9"/>
        <v>0</v>
      </c>
      <c r="BJ68" s="53">
        <v>12</v>
      </c>
    </row>
    <row r="69" spans="2:84" ht="15.75" hidden="1">
      <c r="B69" s="65">
        <v>64</v>
      </c>
      <c r="C69" s="63">
        <f t="shared" si="21"/>
        <v>0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6">
        <f t="shared" si="22"/>
      </c>
      <c r="T69" s="67"/>
      <c r="V69" s="68">
        <f t="shared" si="11"/>
      </c>
      <c r="W69" s="69">
        <f t="shared" si="12"/>
      </c>
      <c r="X69" s="70">
        <f t="shared" si="13"/>
      </c>
      <c r="Y69" s="53"/>
      <c r="Z69" s="77">
        <v>64</v>
      </c>
      <c r="AA69" s="85"/>
      <c r="AC69" s="53">
        <f t="shared" si="4"/>
        <v>64</v>
      </c>
      <c r="AG69" s="63">
        <f t="shared" si="14"/>
        <v>65</v>
      </c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53">
        <f t="shared" si="15"/>
        <v>0</v>
      </c>
      <c r="AV69" s="53">
        <f t="shared" si="23"/>
        <v>0</v>
      </c>
      <c r="AW69" s="53">
        <f t="shared" si="24"/>
        <v>0</v>
      </c>
      <c r="AX69" s="53">
        <f t="shared" si="25"/>
        <v>0</v>
      </c>
      <c r="AY69" s="53">
        <f t="shared" si="26"/>
        <v>0</v>
      </c>
      <c r="AZ69" s="53">
        <f t="shared" si="27"/>
        <v>0</v>
      </c>
      <c r="BA69" s="53">
        <f t="shared" si="5"/>
        <v>0</v>
      </c>
      <c r="BB69" s="53">
        <f t="shared" si="17"/>
        <v>0</v>
      </c>
      <c r="BC69" s="53">
        <f t="shared" si="18"/>
        <v>0</v>
      </c>
      <c r="BD69" s="53">
        <f t="shared" si="19"/>
        <v>300</v>
      </c>
      <c r="BE69" s="53">
        <f t="shared" si="20"/>
        <v>0</v>
      </c>
      <c r="BF69" s="53">
        <f>LARGE(BE$6:BE$69,AG68)</f>
        <v>0</v>
      </c>
      <c r="BG69" s="53">
        <f>MATCH(BF69,BE$6:BE$69,0)</f>
        <v>9</v>
      </c>
      <c r="BH69" s="53">
        <f>INDEX(AU$6:AU$69,BG69)</f>
        <v>0</v>
      </c>
      <c r="BI69" s="53">
        <f>INDEX(BB$6:BB$69,BG69)</f>
        <v>0</v>
      </c>
      <c r="BJ69" s="53">
        <v>12</v>
      </c>
      <c r="CF69" s="86"/>
    </row>
    <row r="70" spans="2:84" ht="13.5" customHeight="1" hidden="1">
      <c r="B70" s="65">
        <v>65</v>
      </c>
      <c r="C70" s="63">
        <f>IF(B70="","",INDEX(AA$6:AA$100,AC70))</f>
        <v>0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6">
        <f t="shared" si="22"/>
      </c>
      <c r="T70" s="67"/>
      <c r="V70" s="68">
        <f t="shared" si="11"/>
      </c>
      <c r="W70" s="69">
        <f t="shared" si="12"/>
      </c>
      <c r="X70" s="70">
        <f t="shared" si="13"/>
      </c>
      <c r="Z70" s="77">
        <v>65</v>
      </c>
      <c r="AA70" s="85"/>
      <c r="AC70" s="53">
        <f>MATCH(B70,Z$6:Z$100,0)</f>
        <v>65</v>
      </c>
      <c r="AG70" s="63">
        <f t="shared" si="14"/>
        <v>66</v>
      </c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53">
        <f>IF(C70="",0,C70)</f>
        <v>0</v>
      </c>
      <c r="AV70" s="53">
        <f t="shared" si="23"/>
        <v>0</v>
      </c>
      <c r="AW70" s="53">
        <f t="shared" si="24"/>
        <v>0</v>
      </c>
      <c r="AX70" s="53">
        <f t="shared" si="25"/>
        <v>0</v>
      </c>
      <c r="AY70" s="53">
        <f t="shared" si="26"/>
        <v>0</v>
      </c>
      <c r="AZ70" s="53">
        <f t="shared" si="27"/>
        <v>0</v>
      </c>
      <c r="BA70" s="53">
        <f>R70</f>
        <v>0</v>
      </c>
      <c r="BB70" s="53">
        <f>IF(S70="",0,S70)</f>
        <v>0</v>
      </c>
      <c r="BC70" s="53">
        <f>AL69</f>
        <v>0</v>
      </c>
      <c r="BD70" s="53">
        <f t="shared" si="19"/>
        <v>300</v>
      </c>
      <c r="BE70" s="53">
        <f>IF(AU70=0,0,BB70*1000000+BD70*100+AG70)</f>
        <v>0</v>
      </c>
      <c r="BF70" s="53">
        <f>LARGE(BE$6:BE$71,AG69)</f>
        <v>0</v>
      </c>
      <c r="BG70" s="53">
        <f>MATCH(BF70,BE$6:BE$69,0)</f>
        <v>9</v>
      </c>
      <c r="BH70" s="53">
        <f>INDEX(AU$6:AU$69,BG70)</f>
        <v>0</v>
      </c>
      <c r="BI70" s="53">
        <f>INDEX(BB$6:BB$69,BG70)</f>
        <v>0</v>
      </c>
      <c r="BJ70" s="53">
        <v>12</v>
      </c>
      <c r="CF70" s="86"/>
    </row>
    <row r="71" spans="2:84" ht="13.5" customHeight="1" hidden="1">
      <c r="B71" s="65">
        <v>65</v>
      </c>
      <c r="C71" s="63">
        <f>IF(B71="","",INDEX(AA$6:AA$100,AC71))</f>
        <v>0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6">
        <f t="shared" si="22"/>
      </c>
      <c r="T71" s="67"/>
      <c r="V71" s="68">
        <f>IF(BH71=0,"",BH71)</f>
      </c>
      <c r="W71" s="69">
        <f>IF(V71="","",BI71)</f>
      </c>
      <c r="X71" s="70">
        <f>IF(V71="","",BJ71)</f>
      </c>
      <c r="Y71" s="53"/>
      <c r="Z71" s="71">
        <v>66</v>
      </c>
      <c r="AA71" s="85"/>
      <c r="AC71" s="53">
        <f>MATCH(B71,Z$6:Z$100,0)</f>
        <v>65</v>
      </c>
      <c r="AU71" s="53">
        <f>IF(C71="",0,C71)</f>
        <v>0</v>
      </c>
      <c r="AV71" s="53">
        <f t="shared" si="23"/>
        <v>0</v>
      </c>
      <c r="AW71" s="53">
        <f t="shared" si="24"/>
        <v>0</v>
      </c>
      <c r="AX71" s="53">
        <f t="shared" si="25"/>
        <v>0</v>
      </c>
      <c r="AY71" s="53">
        <f t="shared" si="26"/>
        <v>0</v>
      </c>
      <c r="AZ71" s="53">
        <f t="shared" si="27"/>
        <v>0</v>
      </c>
      <c r="BA71" s="53">
        <f>R71</f>
        <v>0</v>
      </c>
      <c r="BB71" s="53">
        <f>IF(S71="",0,S71)</f>
        <v>0</v>
      </c>
      <c r="BC71" s="53">
        <f>AL70</f>
        <v>0</v>
      </c>
      <c r="BD71" s="53">
        <f>300-BC71</f>
        <v>300</v>
      </c>
      <c r="BE71" s="53">
        <f>IF(AU71=0,0,BB71*1000000+BD71*100+AG71)</f>
        <v>0</v>
      </c>
      <c r="BF71" s="53">
        <f>LARGE(BE$6:BE$71,AG70)</f>
        <v>0</v>
      </c>
      <c r="BG71" s="53">
        <f>MATCH(BF71,BE$6:BE$69,0)</f>
        <v>9</v>
      </c>
      <c r="BH71" s="53">
        <f>INDEX(AU$6:AU$69,BG71)</f>
        <v>0</v>
      </c>
      <c r="BI71" s="53">
        <f>INDEX(BB$6:BB$69,BG71)</f>
        <v>0</v>
      </c>
      <c r="BJ71" s="53">
        <v>12</v>
      </c>
      <c r="CF71" s="86"/>
    </row>
    <row r="72" spans="2:84" ht="13.5" customHeight="1" hidden="1">
      <c r="B72" s="65">
        <v>65</v>
      </c>
      <c r="C72" s="63">
        <f>IF(B72="","",INDEX(AA$6:AA$100,AC72))</f>
        <v>0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6">
        <f t="shared" si="22"/>
      </c>
      <c r="T72" s="67"/>
      <c r="V72" s="68" t="e">
        <f>IF(BH72=0,"",BH72)</f>
        <v>#NUM!</v>
      </c>
      <c r="W72" s="69" t="e">
        <f>IF(V72="","",BI72)</f>
        <v>#NUM!</v>
      </c>
      <c r="X72" s="70" t="e">
        <f>IF(V72="","",BJ72)</f>
        <v>#NUM!</v>
      </c>
      <c r="Z72" s="73">
        <v>67</v>
      </c>
      <c r="AA72" s="85"/>
      <c r="AC72" s="53">
        <f>MATCH(B72,Z$6:Z$100,0)</f>
        <v>65</v>
      </c>
      <c r="AU72" s="53">
        <f>IF(C72="",0,C72)</f>
        <v>0</v>
      </c>
      <c r="AV72" s="53">
        <f t="shared" si="23"/>
        <v>0</v>
      </c>
      <c r="AW72" s="53">
        <f t="shared" si="24"/>
        <v>0</v>
      </c>
      <c r="AX72" s="53">
        <f t="shared" si="25"/>
        <v>0</v>
      </c>
      <c r="AY72" s="53">
        <f t="shared" si="26"/>
        <v>0</v>
      </c>
      <c r="AZ72" s="53">
        <f t="shared" si="27"/>
        <v>0</v>
      </c>
      <c r="BA72" s="53">
        <f>R72</f>
        <v>0</v>
      </c>
      <c r="BB72" s="53">
        <f>IF(S72="",0,S72)</f>
        <v>0</v>
      </c>
      <c r="BC72" s="53">
        <f>AL71</f>
        <v>0</v>
      </c>
      <c r="BD72" s="53">
        <f>300-BC72</f>
        <v>300</v>
      </c>
      <c r="BE72" s="53">
        <f>IF(AU72=0,0,BB72*1000000+BD72*100+AG72)</f>
        <v>0</v>
      </c>
      <c r="BF72" s="53" t="e">
        <f>LARGE(BE$6:BE$71,AG71)</f>
        <v>#NUM!</v>
      </c>
      <c r="BG72" s="53" t="e">
        <f>MATCH(BF72,BE$6:BE$69,0)</f>
        <v>#NUM!</v>
      </c>
      <c r="BH72" s="53" t="e">
        <f>INDEX(AU$6:AU$69,BG72)</f>
        <v>#NUM!</v>
      </c>
      <c r="BI72" s="53" t="e">
        <f>INDEX(BB$6:BB$69,BG72)</f>
        <v>#NUM!</v>
      </c>
      <c r="BJ72" s="53">
        <v>12</v>
      </c>
      <c r="CF72" s="86"/>
    </row>
    <row r="73" spans="2:84" ht="13.5" customHeight="1" hidden="1">
      <c r="B73" s="65">
        <v>65</v>
      </c>
      <c r="C73" s="63">
        <f>IF(B73="","",INDEX(AA$6:AA$100,AC73))</f>
        <v>0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6">
        <f t="shared" si="22"/>
      </c>
      <c r="T73" s="67"/>
      <c r="V73" s="68" t="e">
        <f>IF(BH73=0,"",BH73)</f>
        <v>#NUM!</v>
      </c>
      <c r="W73" s="69" t="e">
        <f>IF(V73="","",BI73)</f>
        <v>#NUM!</v>
      </c>
      <c r="X73" s="70" t="e">
        <f>IF(V73="","",BJ73)</f>
        <v>#NUM!</v>
      </c>
      <c r="Y73" s="53"/>
      <c r="Z73" s="74">
        <v>68</v>
      </c>
      <c r="AA73" s="85"/>
      <c r="AC73" s="53">
        <f>MATCH(B73,Z$6:Z$100,0)</f>
        <v>65</v>
      </c>
      <c r="AU73" s="53">
        <f>IF(C73="",0,C73)</f>
        <v>0</v>
      </c>
      <c r="AV73" s="53">
        <f t="shared" si="23"/>
        <v>0</v>
      </c>
      <c r="AW73" s="53">
        <f t="shared" si="24"/>
        <v>0</v>
      </c>
      <c r="AX73" s="53">
        <f t="shared" si="25"/>
        <v>0</v>
      </c>
      <c r="AY73" s="53">
        <f t="shared" si="26"/>
        <v>0</v>
      </c>
      <c r="AZ73" s="53">
        <f t="shared" si="27"/>
        <v>0</v>
      </c>
      <c r="BA73" s="53">
        <f>R73</f>
        <v>0</v>
      </c>
      <c r="BB73" s="53">
        <f>IF(S73="",0,S73)</f>
        <v>0</v>
      </c>
      <c r="BC73" s="53">
        <f>AL72</f>
        <v>0</v>
      </c>
      <c r="BD73" s="53">
        <f>300-BC73</f>
        <v>300</v>
      </c>
      <c r="BE73" s="53">
        <f>IF(AU73=0,0,BB73*1000000+BD73*100+AG73)</f>
        <v>0</v>
      </c>
      <c r="BF73" s="53" t="e">
        <f>LARGE(BE$6:BE$71,AG72)</f>
        <v>#NUM!</v>
      </c>
      <c r="BG73" s="53" t="e">
        <f>MATCH(BF73,BE$6:BE$69,0)</f>
        <v>#NUM!</v>
      </c>
      <c r="BH73" s="53" t="e">
        <f>INDEX(AU$6:AU$69,BG73)</f>
        <v>#NUM!</v>
      </c>
      <c r="BI73" s="53" t="e">
        <f>INDEX(BB$6:BB$69,BG73)</f>
        <v>#NUM!</v>
      </c>
      <c r="BJ73" s="53">
        <v>12</v>
      </c>
      <c r="CF73" s="86"/>
    </row>
    <row r="74" spans="2:84" ht="13.5" customHeight="1" hidden="1">
      <c r="B74" s="65">
        <v>65</v>
      </c>
      <c r="C74" s="63">
        <f>IF(B74="","",INDEX(AA$6:AA$100,AC74))</f>
        <v>0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6">
        <f t="shared" si="22"/>
      </c>
      <c r="T74" s="67"/>
      <c r="V74" s="68" t="e">
        <f>IF(BH74=0,"",BH74)</f>
        <v>#NUM!</v>
      </c>
      <c r="W74" s="69" t="e">
        <f>IF(V74="","",BI74)</f>
        <v>#NUM!</v>
      </c>
      <c r="X74" s="70" t="e">
        <f>IF(V74="","",BJ74)</f>
        <v>#NUM!</v>
      </c>
      <c r="Y74" s="53"/>
      <c r="Z74" s="77">
        <v>69</v>
      </c>
      <c r="AA74" s="85"/>
      <c r="AC74" s="53">
        <f>MATCH(B74,Z$6:Z$100,0)</f>
        <v>65</v>
      </c>
      <c r="AU74" s="53">
        <f>IF(C74="",0,C74)</f>
        <v>0</v>
      </c>
      <c r="AV74" s="53">
        <f t="shared" si="23"/>
        <v>0</v>
      </c>
      <c r="AW74" s="53">
        <f t="shared" si="24"/>
        <v>0</v>
      </c>
      <c r="AX74" s="53">
        <f t="shared" si="25"/>
        <v>0</v>
      </c>
      <c r="AY74" s="53">
        <f t="shared" si="26"/>
        <v>0</v>
      </c>
      <c r="AZ74" s="53">
        <f t="shared" si="27"/>
        <v>0</v>
      </c>
      <c r="BA74" s="53">
        <f>R74</f>
        <v>0</v>
      </c>
      <c r="BB74" s="53">
        <f>IF(S74="",0,S74)</f>
        <v>0</v>
      </c>
      <c r="BC74" s="53">
        <f>AL73</f>
        <v>0</v>
      </c>
      <c r="BD74" s="53">
        <f>300-BC74</f>
        <v>300</v>
      </c>
      <c r="BE74" s="53">
        <f>IF(AU74=0,0,BB74*1000000+BD74*100+AG74)</f>
        <v>0</v>
      </c>
      <c r="BF74" s="53" t="e">
        <f>LARGE(BE$6:BE$74,AG73)</f>
        <v>#NUM!</v>
      </c>
      <c r="BG74" s="53" t="e">
        <f>MATCH(BF74,BE$6:BE$74,0)</f>
        <v>#NUM!</v>
      </c>
      <c r="BH74" s="53" t="e">
        <f>INDEX(AU$6:AU$74,BG74)</f>
        <v>#NUM!</v>
      </c>
      <c r="BI74" s="53" t="e">
        <f>INDEX(BB$6:BB$74,BG74)</f>
        <v>#NUM!</v>
      </c>
      <c r="BJ74" s="53">
        <v>12</v>
      </c>
      <c r="CF74" s="86"/>
    </row>
    <row r="75" spans="3:84" ht="13.5" customHeight="1" hidden="1"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Y75" s="53"/>
      <c r="Z75" s="88"/>
      <c r="AA75" s="89"/>
      <c r="CF75" s="86"/>
    </row>
    <row r="76" spans="3:84" ht="13.5" customHeight="1" hidden="1">
      <c r="C76" s="53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Z76" s="71"/>
      <c r="AA76" s="90"/>
      <c r="CF76" s="86"/>
    </row>
    <row r="77" spans="26:84" ht="13.5" customHeight="1" hidden="1">
      <c r="Z77" s="73"/>
      <c r="AA77" s="91"/>
      <c r="CF77" s="86"/>
    </row>
    <row r="78" spans="26:84" ht="13.5" customHeight="1" hidden="1">
      <c r="Z78" s="74"/>
      <c r="AA78" s="91"/>
      <c r="CF78" s="86"/>
    </row>
    <row r="79" spans="26:84" ht="13.5" customHeight="1" hidden="1">
      <c r="Z79" s="77"/>
      <c r="AA79" s="85"/>
      <c r="CF79" s="86"/>
    </row>
    <row r="80" ht="13.5" customHeight="1">
      <c r="CF80" s="86"/>
    </row>
    <row r="81" ht="13.5" customHeight="1">
      <c r="CF81" s="86"/>
    </row>
    <row r="82" ht="13.5" customHeight="1">
      <c r="CF82" s="86"/>
    </row>
    <row r="83" ht="13.5" customHeight="1">
      <c r="CF83" s="86"/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</sheetData>
  <sheetProtection/>
  <mergeCells count="3">
    <mergeCell ref="Z1:AA3"/>
    <mergeCell ref="V5:W5"/>
    <mergeCell ref="Z5:AA5"/>
  </mergeCells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Y83"/>
  <sheetViews>
    <sheetView zoomScalePageLayoutView="0" workbookViewId="0" topLeftCell="A1">
      <selection activeCell="S6" sqref="S6:S21"/>
    </sheetView>
  </sheetViews>
  <sheetFormatPr defaultColWidth="9.140625" defaultRowHeight="12.75"/>
  <cols>
    <col min="1" max="1" width="26.00390625" style="52" customWidth="1"/>
    <col min="2" max="2" width="4.28125" style="52" customWidth="1"/>
    <col min="3" max="3" width="21.140625" style="52" customWidth="1"/>
    <col min="4" max="18" width="4.8515625" style="87" customWidth="1"/>
    <col min="19" max="19" width="17.00390625" style="87" customWidth="1"/>
    <col min="20" max="20" width="3.7109375" style="87" customWidth="1"/>
    <col min="21" max="21" width="4.28125" style="52" customWidth="1"/>
    <col min="22" max="22" width="20.7109375" style="52" customWidth="1"/>
    <col min="23" max="23" width="6.140625" style="87" customWidth="1"/>
    <col min="24" max="24" width="3.421875" style="87" customWidth="1"/>
    <col min="25" max="25" width="3.00390625" style="52" customWidth="1"/>
    <col min="26" max="26" width="3.8515625" style="52" customWidth="1"/>
    <col min="27" max="27" width="23.00390625" style="52" customWidth="1"/>
    <col min="28" max="28" width="3.00390625" style="52" customWidth="1"/>
    <col min="29" max="29" width="5.421875" style="53" customWidth="1"/>
    <col min="30" max="32" width="2.421875" style="53" customWidth="1"/>
    <col min="33" max="33" width="2.8515625" style="53" customWidth="1"/>
    <col min="34" max="34" width="19.7109375" style="53" customWidth="1"/>
    <col min="35" max="35" width="5.421875" style="53" customWidth="1"/>
    <col min="36" max="36" width="4.8515625" style="53" customWidth="1"/>
    <col min="37" max="37" width="5.28125" style="53" customWidth="1"/>
    <col min="38" max="38" width="3.8515625" style="53" customWidth="1"/>
    <col min="39" max="39" width="3.28125" style="53" customWidth="1"/>
    <col min="40" max="40" width="4.421875" style="53" customWidth="1"/>
    <col min="41" max="41" width="11.140625" style="53" customWidth="1"/>
    <col min="42" max="42" width="10.00390625" style="53" customWidth="1"/>
    <col min="43" max="43" width="3.140625" style="53" customWidth="1"/>
    <col min="44" max="44" width="13.00390625" style="53" customWidth="1"/>
    <col min="45" max="45" width="5.8515625" style="53" customWidth="1"/>
    <col min="46" max="46" width="4.00390625" style="53" customWidth="1"/>
    <col min="47" max="47" width="18.7109375" style="53" customWidth="1"/>
    <col min="48" max="53" width="4.421875" style="53" customWidth="1"/>
    <col min="54" max="54" width="5.8515625" style="53" customWidth="1"/>
    <col min="55" max="55" width="4.421875" style="53" customWidth="1"/>
    <col min="56" max="56" width="5.00390625" style="53" customWidth="1"/>
    <col min="57" max="57" width="11.8515625" style="53" customWidth="1"/>
    <col min="58" max="58" width="12.421875" style="53" customWidth="1"/>
    <col min="59" max="59" width="3.8515625" style="53" customWidth="1"/>
    <col min="60" max="60" width="18.00390625" style="53" customWidth="1"/>
    <col min="61" max="61" width="8.28125" style="53" customWidth="1"/>
    <col min="62" max="62" width="3.140625" style="53" customWidth="1"/>
    <col min="63" max="84" width="7.8515625" style="53" customWidth="1"/>
    <col min="85" max="85" width="16.8515625" style="53" customWidth="1"/>
    <col min="86" max="91" width="5.7109375" style="53" customWidth="1"/>
    <col min="92" max="92" width="5.421875" style="53" customWidth="1"/>
    <col min="93" max="93" width="7.28125" style="53" customWidth="1"/>
    <col min="94" max="102" width="5.421875" style="53" customWidth="1"/>
    <col min="103" max="103" width="6.421875" style="53" customWidth="1"/>
    <col min="104" max="110" width="5.421875" style="53" customWidth="1"/>
    <col min="111" max="114" width="7.421875" style="53" customWidth="1"/>
    <col min="115" max="121" width="5.421875" style="53" customWidth="1"/>
    <col min="122" max="124" width="7.421875" style="53" customWidth="1"/>
    <col min="125" max="126" width="9.140625" style="53" customWidth="1"/>
    <col min="127" max="127" width="4.28125" style="53" customWidth="1"/>
    <col min="128" max="128" width="5.8515625" style="53" customWidth="1"/>
    <col min="129" max="130" width="4.28125" style="53" customWidth="1"/>
    <col min="131" max="132" width="5.140625" style="53" customWidth="1"/>
    <col min="133" max="133" width="15.8515625" style="53" customWidth="1"/>
    <col min="134" max="152" width="4.7109375" style="53" customWidth="1"/>
    <col min="153" max="153" width="3.7109375" style="53" customWidth="1"/>
    <col min="154" max="154" width="62.421875" style="53" customWidth="1"/>
    <col min="155" max="155" width="9.140625" style="53" customWidth="1"/>
    <col min="156" max="16384" width="9.140625" style="52" customWidth="1"/>
  </cols>
  <sheetData>
    <row r="1" spans="2:155" s="35" customFormat="1" ht="24.75" customHeight="1">
      <c r="B1" s="36" t="s">
        <v>14</v>
      </c>
      <c r="C1" s="36"/>
      <c r="D1" s="37"/>
      <c r="E1" s="37"/>
      <c r="F1" s="36"/>
      <c r="G1" s="38">
        <v>2013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37"/>
      <c r="T1" s="41"/>
      <c r="U1" s="42"/>
      <c r="V1" s="42"/>
      <c r="W1" s="41"/>
      <c r="X1" s="41"/>
      <c r="Y1" s="42"/>
      <c r="Z1" s="185"/>
      <c r="AA1" s="186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</row>
    <row r="2" spans="2:155" s="35" customFormat="1" ht="24.75" customHeight="1">
      <c r="B2" s="36" t="s">
        <v>15</v>
      </c>
      <c r="C2" s="36"/>
      <c r="D2" s="43" t="s">
        <v>16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42"/>
      <c r="V2" s="42"/>
      <c r="W2" s="41"/>
      <c r="X2" s="41"/>
      <c r="Y2" s="42"/>
      <c r="Z2" s="186"/>
      <c r="AA2" s="186"/>
      <c r="AB2" s="46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</row>
    <row r="3" spans="2:155" s="35" customFormat="1" ht="24.75" customHeight="1">
      <c r="B3" s="47" t="s">
        <v>17</v>
      </c>
      <c r="C3" s="47"/>
      <c r="D3" s="48" t="s">
        <v>18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9">
        <v>41287</v>
      </c>
      <c r="T3" s="50"/>
      <c r="U3" s="42"/>
      <c r="V3" s="51"/>
      <c r="W3" s="41"/>
      <c r="X3" s="41"/>
      <c r="Y3" s="42"/>
      <c r="Z3" s="186"/>
      <c r="AA3" s="186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</row>
    <row r="4" spans="2:133" ht="8.25" customHeight="1">
      <c r="B4" s="53"/>
      <c r="C4" s="53"/>
      <c r="D4" s="54"/>
      <c r="E4" s="55"/>
      <c r="F4" s="55"/>
      <c r="G4" s="55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3"/>
      <c r="V4" s="53"/>
      <c r="W4" s="54"/>
      <c r="X4" s="54"/>
      <c r="Y4" s="53"/>
      <c r="Z4" s="53"/>
      <c r="AA4" s="53"/>
      <c r="AB4" s="53"/>
      <c r="EC4" s="56"/>
    </row>
    <row r="5" spans="2:46" s="53" customFormat="1" ht="12.75" customHeight="1">
      <c r="B5" s="57"/>
      <c r="C5" s="58"/>
      <c r="D5" s="59">
        <v>1</v>
      </c>
      <c r="E5" s="59">
        <v>2</v>
      </c>
      <c r="F5" s="59">
        <v>3</v>
      </c>
      <c r="G5" s="59">
        <v>4</v>
      </c>
      <c r="H5" s="59">
        <v>5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 t="s">
        <v>19</v>
      </c>
      <c r="T5" s="60"/>
      <c r="V5" s="187" t="s">
        <v>20</v>
      </c>
      <c r="W5" s="188"/>
      <c r="X5" s="61"/>
      <c r="Z5" s="187" t="s">
        <v>21</v>
      </c>
      <c r="AA5" s="189"/>
      <c r="AB5" s="62"/>
      <c r="AG5" s="63">
        <v>1</v>
      </c>
      <c r="AH5" s="63">
        <f>B5</f>
        <v>0</v>
      </c>
      <c r="AI5" s="63" t="e">
        <f>IF(#REF!="",0,#REF!)</f>
        <v>#REF!</v>
      </c>
      <c r="AJ5" s="63">
        <f>MIN(D6,E6,F6,G6,H6,R6)</f>
        <v>1491</v>
      </c>
      <c r="AK5" s="63">
        <f>MAX(D6,E6,F6,G6,H6,R6)</f>
        <v>1491</v>
      </c>
      <c r="AL5" s="63">
        <f>AK5-AJ5</f>
        <v>0</v>
      </c>
      <c r="AM5" s="64">
        <f>MIN(AL5,AL6)</f>
        <v>0</v>
      </c>
      <c r="AN5" s="63">
        <f>300-AM5</f>
        <v>300</v>
      </c>
      <c r="AO5" s="63" t="e">
        <f>AI5*1000000+AN5*100+AG5</f>
        <v>#REF!</v>
      </c>
      <c r="AP5" s="63" t="e">
        <f aca="true" t="shared" si="0" ref="AP5:AP49">LARGE(AO$5:AO$60,AG5)</f>
        <v>#REF!</v>
      </c>
      <c r="AQ5" s="63" t="e">
        <f aca="true" t="shared" si="1" ref="AQ5:AQ49">MATCH(AP5,AO$5:AO$47,0)</f>
        <v>#REF!</v>
      </c>
      <c r="AR5" s="63" t="e">
        <f aca="true" t="shared" si="2" ref="AR5:AR49">INDEX(AH$5:AH$49,AQ5)</f>
        <v>#REF!</v>
      </c>
      <c r="AS5" s="63" t="e">
        <f aca="true" t="shared" si="3" ref="AS5:AS49">INDEX(AI$5:AI$49,AQ5)</f>
        <v>#REF!</v>
      </c>
      <c r="AT5" s="63">
        <v>25</v>
      </c>
    </row>
    <row r="6" spans="2:62" s="53" customFormat="1" ht="12.75" customHeight="1">
      <c r="B6" s="65">
        <v>1</v>
      </c>
      <c r="C6" s="63" t="str">
        <f>Rezultati!S6</f>
        <v>Victorija Krivulutskaya</v>
      </c>
      <c r="D6" s="65">
        <f>Rezultati!T6</f>
        <v>1491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>
        <f>SUM(D6:J6)</f>
        <v>1491</v>
      </c>
      <c r="T6" s="67"/>
      <c r="U6" s="54" t="s">
        <v>22</v>
      </c>
      <c r="V6" s="68" t="str">
        <f>IF(BH6=0,"",BH6)</f>
        <v>Victorija Krivulutskaya</v>
      </c>
      <c r="W6" s="69">
        <f>IF(V6="","",BI6)</f>
        <v>1491</v>
      </c>
      <c r="X6" s="70">
        <f>IF(V6="","",BJ6)</f>
        <v>12</v>
      </c>
      <c r="Z6" s="71">
        <v>1</v>
      </c>
      <c r="AA6" s="72" t="s">
        <v>23</v>
      </c>
      <c r="AC6" s="53">
        <f aca="true" t="shared" si="4" ref="AC6:AC69">MATCH(B6,Z$6:Z$100,0)</f>
        <v>1</v>
      </c>
      <c r="AD6" s="53">
        <f>IF(S6="",0,1)</f>
        <v>1</v>
      </c>
      <c r="AE6" s="53">
        <f>AD6+AD7</f>
        <v>2</v>
      </c>
      <c r="AG6" s="63">
        <f>AG5+1</f>
        <v>2</v>
      </c>
      <c r="AH6" s="63"/>
      <c r="AI6" s="63"/>
      <c r="AJ6" s="63">
        <f>MIN(D7,E7,F7,G7,H7,R7)</f>
        <v>1231</v>
      </c>
      <c r="AK6" s="63">
        <f>MAX(D7,E7,F7,G7,H7,R7)</f>
        <v>1231</v>
      </c>
      <c r="AL6" s="63">
        <f>AK6-AJ6</f>
        <v>0</v>
      </c>
      <c r="AM6" s="63"/>
      <c r="AN6" s="63"/>
      <c r="AO6" s="63"/>
      <c r="AP6" s="63" t="e">
        <f t="shared" si="0"/>
        <v>#REF!</v>
      </c>
      <c r="AQ6" s="63" t="e">
        <f t="shared" si="1"/>
        <v>#REF!</v>
      </c>
      <c r="AR6" s="63" t="e">
        <f t="shared" si="2"/>
        <v>#REF!</v>
      </c>
      <c r="AS6" s="63" t="e">
        <f t="shared" si="3"/>
        <v>#REF!</v>
      </c>
      <c r="AT6" s="63">
        <v>20</v>
      </c>
      <c r="AU6" s="53" t="str">
        <f>IF(C6="",0,C6)</f>
        <v>Victorija Krivulutskaya</v>
      </c>
      <c r="AV6" s="53">
        <f>D6</f>
        <v>1491</v>
      </c>
      <c r="AW6" s="53">
        <f>E6</f>
        <v>0</v>
      </c>
      <c r="AX6" s="53">
        <f>F6</f>
        <v>0</v>
      </c>
      <c r="AY6" s="53">
        <f>G6</f>
        <v>0</v>
      </c>
      <c r="AZ6" s="53">
        <f>H6</f>
        <v>0</v>
      </c>
      <c r="BA6" s="53">
        <f aca="true" t="shared" si="5" ref="BA6:BA69">R6</f>
        <v>0</v>
      </c>
      <c r="BB6" s="53">
        <f>IF(S6="",0,S6)</f>
        <v>1491</v>
      </c>
      <c r="BC6" s="53">
        <f>AL5</f>
        <v>0</v>
      </c>
      <c r="BD6" s="53">
        <f>300-BC6</f>
        <v>300</v>
      </c>
      <c r="BE6" s="53">
        <f>IF(AU6=0,0,BB6*1000000+BD6*100+AG6)</f>
        <v>1491030002</v>
      </c>
      <c r="BF6" s="53">
        <f aca="true" t="shared" si="6" ref="BF6:BF68">LARGE(BE$6:BE$69,AG5)</f>
        <v>1491030002</v>
      </c>
      <c r="BG6" s="53">
        <f aca="true" t="shared" si="7" ref="BG6:BG68">MATCH(BF6,BE$6:BE$69,0)</f>
        <v>1</v>
      </c>
      <c r="BH6" s="53" t="str">
        <f aca="true" t="shared" si="8" ref="BH6:BH68">INDEX(AU$6:AU$69,BG6)</f>
        <v>Victorija Krivulutskaya</v>
      </c>
      <c r="BI6" s="53">
        <f aca="true" t="shared" si="9" ref="BI6:BI68">INDEX(BB$6:BB$69,BG6)</f>
        <v>1491</v>
      </c>
      <c r="BJ6" s="53">
        <v>12</v>
      </c>
    </row>
    <row r="7" spans="2:62" s="53" customFormat="1" ht="12.75" customHeight="1">
      <c r="B7" s="65">
        <v>2</v>
      </c>
      <c r="C7" s="63" t="str">
        <f>Rezultati!S7</f>
        <v>Nataša Pirc Musar</v>
      </c>
      <c r="D7" s="65">
        <f>Rezultati!T7</f>
        <v>1231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>
        <f aca="true" t="shared" si="10" ref="S7:S21">SUM(D7:J7)</f>
        <v>1231</v>
      </c>
      <c r="T7" s="67"/>
      <c r="U7" s="54" t="s">
        <v>24</v>
      </c>
      <c r="V7" s="68" t="str">
        <f aca="true" t="shared" si="11" ref="V7:V70">IF(BH7=0,"",BH7)</f>
        <v>Marija Prah</v>
      </c>
      <c r="W7" s="69">
        <f aca="true" t="shared" si="12" ref="W7:W70">IF(V7="","",BI7)</f>
        <v>1279</v>
      </c>
      <c r="X7" s="70">
        <f aca="true" t="shared" si="13" ref="X7:X70">IF(V7="","",BJ7)</f>
        <v>12</v>
      </c>
      <c r="Z7" s="73">
        <v>2</v>
      </c>
      <c r="AA7" s="72" t="s">
        <v>25</v>
      </c>
      <c r="AC7" s="53">
        <f t="shared" si="4"/>
        <v>2</v>
      </c>
      <c r="AD7" s="53">
        <f>IF(S7="",0,1)</f>
        <v>1</v>
      </c>
      <c r="AG7" s="63">
        <f aca="true" t="shared" si="14" ref="AG7:AG70">AG6+1</f>
        <v>3</v>
      </c>
      <c r="AH7" s="63"/>
      <c r="AI7" s="63"/>
      <c r="AJ7" s="63"/>
      <c r="AK7" s="63"/>
      <c r="AL7" s="63"/>
      <c r="AM7" s="63"/>
      <c r="AN7" s="63"/>
      <c r="AO7" s="63"/>
      <c r="AP7" s="63" t="e">
        <f t="shared" si="0"/>
        <v>#REF!</v>
      </c>
      <c r="AQ7" s="63" t="e">
        <f t="shared" si="1"/>
        <v>#REF!</v>
      </c>
      <c r="AR7" s="63" t="e">
        <f t="shared" si="2"/>
        <v>#REF!</v>
      </c>
      <c r="AS7" s="63" t="e">
        <f t="shared" si="3"/>
        <v>#REF!</v>
      </c>
      <c r="AT7" s="63">
        <v>15</v>
      </c>
      <c r="AU7" s="53" t="str">
        <f aca="true" t="shared" si="15" ref="AU7:AU69">IF(C7="",0,C7)</f>
        <v>Nataša Pirc Musar</v>
      </c>
      <c r="AV7" s="53">
        <f aca="true" t="shared" si="16" ref="AV7:AZ57">D7</f>
        <v>1231</v>
      </c>
      <c r="AW7" s="53">
        <f t="shared" si="16"/>
        <v>0</v>
      </c>
      <c r="AX7" s="53">
        <f t="shared" si="16"/>
        <v>0</v>
      </c>
      <c r="AY7" s="53">
        <f t="shared" si="16"/>
        <v>0</v>
      </c>
      <c r="AZ7" s="53">
        <f t="shared" si="16"/>
        <v>0</v>
      </c>
      <c r="BA7" s="53">
        <f t="shared" si="5"/>
        <v>0</v>
      </c>
      <c r="BB7" s="53">
        <f aca="true" t="shared" si="17" ref="BB7:BB69">IF(S7="",0,S7)</f>
        <v>1231</v>
      </c>
      <c r="BC7" s="53">
        <f aca="true" t="shared" si="18" ref="BC7:BC69">AL6</f>
        <v>0</v>
      </c>
      <c r="BD7" s="53">
        <f aca="true" t="shared" si="19" ref="BD7:BD70">300-BC7</f>
        <v>300</v>
      </c>
      <c r="BE7" s="53">
        <f aca="true" t="shared" si="20" ref="BE7:BE69">IF(AU7=0,0,BB7*1000000+BD7*100+AG7)</f>
        <v>1231030003</v>
      </c>
      <c r="BF7" s="53">
        <f t="shared" si="6"/>
        <v>1279030009</v>
      </c>
      <c r="BG7" s="53">
        <f t="shared" si="7"/>
        <v>8</v>
      </c>
      <c r="BH7" s="53" t="str">
        <f t="shared" si="8"/>
        <v>Marija Prah</v>
      </c>
      <c r="BI7" s="53">
        <f t="shared" si="9"/>
        <v>1279</v>
      </c>
      <c r="BJ7" s="53">
        <v>12</v>
      </c>
    </row>
    <row r="8" spans="2:62" s="53" customFormat="1" ht="12.75" customHeight="1">
      <c r="B8" s="65">
        <v>3</v>
      </c>
      <c r="C8" s="63" t="str">
        <f>Rezultati!S8</f>
        <v>Nataša Kržišnik</v>
      </c>
      <c r="D8" s="65">
        <f>Rezultati!T8</f>
        <v>1117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>
        <f t="shared" si="10"/>
        <v>1117</v>
      </c>
      <c r="T8" s="67"/>
      <c r="U8" s="54" t="s">
        <v>26</v>
      </c>
      <c r="V8" s="68" t="str">
        <f t="shared" si="11"/>
        <v>Lidija Zaletel</v>
      </c>
      <c r="W8" s="69">
        <f t="shared" si="12"/>
        <v>1264</v>
      </c>
      <c r="X8" s="70">
        <f t="shared" si="13"/>
        <v>12</v>
      </c>
      <c r="Z8" s="74">
        <v>3</v>
      </c>
      <c r="AA8" s="75" t="s">
        <v>27</v>
      </c>
      <c r="AB8" s="76"/>
      <c r="AC8" s="53">
        <f t="shared" si="4"/>
        <v>3</v>
      </c>
      <c r="AG8" s="63">
        <f t="shared" si="14"/>
        <v>4</v>
      </c>
      <c r="AH8" s="63">
        <f>B8</f>
        <v>3</v>
      </c>
      <c r="AI8" s="63" t="e">
        <f>IF(#REF!="",0,#REF!)</f>
        <v>#REF!</v>
      </c>
      <c r="AJ8" s="63">
        <f>MIN(D9,E9,F9,G9,H9,R9)</f>
        <v>1255</v>
      </c>
      <c r="AK8" s="63">
        <f>MAX(D9,E9,F9,G9,H9,R9)</f>
        <v>1255</v>
      </c>
      <c r="AL8" s="63">
        <f>AK8-AJ8</f>
        <v>0</v>
      </c>
      <c r="AM8" s="64">
        <f>MIN(AL8,AL9)</f>
        <v>0</v>
      </c>
      <c r="AN8" s="63">
        <f>300-AM8</f>
        <v>300</v>
      </c>
      <c r="AO8" s="63" t="e">
        <f>AI8*1000000+AN8*100+AG8</f>
        <v>#REF!</v>
      </c>
      <c r="AP8" s="63" t="e">
        <f t="shared" si="0"/>
        <v>#REF!</v>
      </c>
      <c r="AQ8" s="63" t="e">
        <f t="shared" si="1"/>
        <v>#REF!</v>
      </c>
      <c r="AR8" s="63" t="e">
        <f t="shared" si="2"/>
        <v>#REF!</v>
      </c>
      <c r="AS8" s="63" t="e">
        <f t="shared" si="3"/>
        <v>#REF!</v>
      </c>
      <c r="AT8" s="63">
        <v>12</v>
      </c>
      <c r="AU8" s="53" t="str">
        <f t="shared" si="15"/>
        <v>Nataša Kržišnik</v>
      </c>
      <c r="AV8" s="53">
        <f t="shared" si="16"/>
        <v>1117</v>
      </c>
      <c r="AW8" s="53">
        <f t="shared" si="16"/>
        <v>0</v>
      </c>
      <c r="AX8" s="53">
        <f t="shared" si="16"/>
        <v>0</v>
      </c>
      <c r="AY8" s="53">
        <f t="shared" si="16"/>
        <v>0</v>
      </c>
      <c r="AZ8" s="53">
        <f t="shared" si="16"/>
        <v>0</v>
      </c>
      <c r="BA8" s="53">
        <f t="shared" si="5"/>
        <v>0</v>
      </c>
      <c r="BB8" s="53">
        <f t="shared" si="17"/>
        <v>1117</v>
      </c>
      <c r="BC8" s="53">
        <f t="shared" si="18"/>
        <v>0</v>
      </c>
      <c r="BD8" s="53">
        <f t="shared" si="19"/>
        <v>300</v>
      </c>
      <c r="BE8" s="53">
        <f t="shared" si="20"/>
        <v>1117030004</v>
      </c>
      <c r="BF8" s="53">
        <f t="shared" si="6"/>
        <v>1264030013</v>
      </c>
      <c r="BG8" s="53">
        <f t="shared" si="7"/>
        <v>12</v>
      </c>
      <c r="BH8" s="53" t="str">
        <f t="shared" si="8"/>
        <v>Lidija Zaletel</v>
      </c>
      <c r="BI8" s="53">
        <f t="shared" si="9"/>
        <v>1264</v>
      </c>
      <c r="BJ8" s="53">
        <v>12</v>
      </c>
    </row>
    <row r="9" spans="2:62" s="53" customFormat="1" ht="12.75" customHeight="1">
      <c r="B9" s="65">
        <v>4</v>
      </c>
      <c r="C9" s="63" t="str">
        <f>Rezultati!S9</f>
        <v>Vanja Katona</v>
      </c>
      <c r="D9" s="65">
        <f>Rezultati!T9</f>
        <v>1255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>
        <f t="shared" si="10"/>
        <v>1255</v>
      </c>
      <c r="T9" s="67"/>
      <c r="U9" s="54" t="s">
        <v>28</v>
      </c>
      <c r="V9" s="68" t="str">
        <f t="shared" si="11"/>
        <v>Vanja Katona</v>
      </c>
      <c r="W9" s="69">
        <f t="shared" si="12"/>
        <v>1255</v>
      </c>
      <c r="X9" s="70">
        <f t="shared" si="13"/>
        <v>12</v>
      </c>
      <c r="Z9" s="77">
        <v>4</v>
      </c>
      <c r="AA9" s="72" t="s">
        <v>29</v>
      </c>
      <c r="AC9" s="53">
        <f t="shared" si="4"/>
        <v>4</v>
      </c>
      <c r="AD9" s="53">
        <f>IF(S9="",0,1)</f>
        <v>1</v>
      </c>
      <c r="AE9" s="53">
        <f>AD9+AD10</f>
        <v>2</v>
      </c>
      <c r="AG9" s="63">
        <f t="shared" si="14"/>
        <v>5</v>
      </c>
      <c r="AH9" s="63"/>
      <c r="AI9" s="63"/>
      <c r="AJ9" s="63">
        <f>MIN(D10,E10,F10,G10,H10,R10)</f>
        <v>1200</v>
      </c>
      <c r="AK9" s="63">
        <f>MAX(D10,E10,F10,G10,H10,R10)</f>
        <v>1200</v>
      </c>
      <c r="AL9" s="63">
        <f>AK9-AJ9</f>
        <v>0</v>
      </c>
      <c r="AM9" s="63"/>
      <c r="AN9" s="63"/>
      <c r="AO9" s="63"/>
      <c r="AP9" s="63" t="e">
        <f t="shared" si="0"/>
        <v>#REF!</v>
      </c>
      <c r="AQ9" s="63" t="e">
        <f t="shared" si="1"/>
        <v>#REF!</v>
      </c>
      <c r="AR9" s="63" t="e">
        <f t="shared" si="2"/>
        <v>#REF!</v>
      </c>
      <c r="AS9" s="63" t="e">
        <f t="shared" si="3"/>
        <v>#REF!</v>
      </c>
      <c r="AT9" s="63">
        <v>10</v>
      </c>
      <c r="AU9" s="53" t="str">
        <f t="shared" si="15"/>
        <v>Vanja Katona</v>
      </c>
      <c r="AV9" s="53">
        <f t="shared" si="16"/>
        <v>1255</v>
      </c>
      <c r="AW9" s="53">
        <f t="shared" si="16"/>
        <v>0</v>
      </c>
      <c r="AX9" s="53">
        <f t="shared" si="16"/>
        <v>0</v>
      </c>
      <c r="AY9" s="53">
        <f t="shared" si="16"/>
        <v>0</v>
      </c>
      <c r="AZ9" s="53">
        <f t="shared" si="16"/>
        <v>0</v>
      </c>
      <c r="BA9" s="53">
        <f t="shared" si="5"/>
        <v>0</v>
      </c>
      <c r="BB9" s="53">
        <f t="shared" si="17"/>
        <v>1255</v>
      </c>
      <c r="BC9" s="53">
        <f t="shared" si="18"/>
        <v>0</v>
      </c>
      <c r="BD9" s="53">
        <f t="shared" si="19"/>
        <v>300</v>
      </c>
      <c r="BE9" s="53">
        <f t="shared" si="20"/>
        <v>1255030005</v>
      </c>
      <c r="BF9" s="53">
        <f t="shared" si="6"/>
        <v>1255030005</v>
      </c>
      <c r="BG9" s="53">
        <f t="shared" si="7"/>
        <v>4</v>
      </c>
      <c r="BH9" s="53" t="str">
        <f t="shared" si="8"/>
        <v>Vanja Katona</v>
      </c>
      <c r="BI9" s="53">
        <f t="shared" si="9"/>
        <v>1255</v>
      </c>
      <c r="BJ9" s="53">
        <v>12</v>
      </c>
    </row>
    <row r="10" spans="2:62" s="53" customFormat="1" ht="12.75" customHeight="1">
      <c r="B10" s="65">
        <v>5</v>
      </c>
      <c r="C10" s="63" t="str">
        <f>Rezultati!S10</f>
        <v>Tatjana Jamnik</v>
      </c>
      <c r="D10" s="65">
        <f>Rezultati!T10</f>
        <v>1200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>
        <f t="shared" si="10"/>
        <v>1200</v>
      </c>
      <c r="T10" s="67"/>
      <c r="U10" s="54" t="s">
        <v>30</v>
      </c>
      <c r="V10" s="68" t="str">
        <f t="shared" si="11"/>
        <v>Ljuba Ceglar</v>
      </c>
      <c r="W10" s="69">
        <f t="shared" si="12"/>
        <v>1247</v>
      </c>
      <c r="X10" s="70">
        <f t="shared" si="13"/>
        <v>12</v>
      </c>
      <c r="Z10" s="71">
        <v>5</v>
      </c>
      <c r="AA10" s="72" t="s">
        <v>31</v>
      </c>
      <c r="AC10" s="53">
        <f t="shared" si="4"/>
        <v>5</v>
      </c>
      <c r="AD10" s="53">
        <f>IF(S10="",0,1)</f>
        <v>1</v>
      </c>
      <c r="AG10" s="63">
        <f t="shared" si="14"/>
        <v>6</v>
      </c>
      <c r="AH10" s="63"/>
      <c r="AI10" s="63"/>
      <c r="AJ10" s="63"/>
      <c r="AK10" s="63"/>
      <c r="AL10" s="63"/>
      <c r="AM10" s="63"/>
      <c r="AN10" s="63"/>
      <c r="AO10" s="63"/>
      <c r="AP10" s="63" t="e">
        <f t="shared" si="0"/>
        <v>#REF!</v>
      </c>
      <c r="AQ10" s="63" t="e">
        <f t="shared" si="1"/>
        <v>#REF!</v>
      </c>
      <c r="AR10" s="63" t="e">
        <f t="shared" si="2"/>
        <v>#REF!</v>
      </c>
      <c r="AS10" s="63" t="e">
        <f t="shared" si="3"/>
        <v>#REF!</v>
      </c>
      <c r="AT10" s="63">
        <v>8</v>
      </c>
      <c r="AU10" s="53" t="str">
        <f t="shared" si="15"/>
        <v>Tatjana Jamnik</v>
      </c>
      <c r="AV10" s="53">
        <f t="shared" si="16"/>
        <v>1200</v>
      </c>
      <c r="AW10" s="53">
        <f t="shared" si="16"/>
        <v>0</v>
      </c>
      <c r="AX10" s="53">
        <f t="shared" si="16"/>
        <v>0</v>
      </c>
      <c r="AY10" s="53">
        <f t="shared" si="16"/>
        <v>0</v>
      </c>
      <c r="AZ10" s="53">
        <f t="shared" si="16"/>
        <v>0</v>
      </c>
      <c r="BA10" s="53">
        <f t="shared" si="5"/>
        <v>0</v>
      </c>
      <c r="BB10" s="53">
        <f t="shared" si="17"/>
        <v>1200</v>
      </c>
      <c r="BC10" s="53">
        <f t="shared" si="18"/>
        <v>0</v>
      </c>
      <c r="BD10" s="53">
        <f t="shared" si="19"/>
        <v>300</v>
      </c>
      <c r="BE10" s="53">
        <f t="shared" si="20"/>
        <v>1200030006</v>
      </c>
      <c r="BF10" s="53">
        <f t="shared" si="6"/>
        <v>1247030016</v>
      </c>
      <c r="BG10" s="53">
        <f t="shared" si="7"/>
        <v>15</v>
      </c>
      <c r="BH10" s="53" t="str">
        <f t="shared" si="8"/>
        <v>Ljuba Ceglar</v>
      </c>
      <c r="BI10" s="53">
        <f t="shared" si="9"/>
        <v>1247</v>
      </c>
      <c r="BJ10" s="53">
        <v>12</v>
      </c>
    </row>
    <row r="11" spans="2:62" s="53" customFormat="1" ht="12.75" customHeight="1">
      <c r="B11" s="65">
        <v>6</v>
      </c>
      <c r="C11" s="63" t="str">
        <f>Rezultati!S11</f>
        <v>Anica Knavs</v>
      </c>
      <c r="D11" s="65">
        <f>Rezultati!T11</f>
        <v>1195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>
        <f t="shared" si="10"/>
        <v>1195</v>
      </c>
      <c r="T11" s="67"/>
      <c r="U11" s="54" t="s">
        <v>32</v>
      </c>
      <c r="V11" s="68" t="str">
        <f t="shared" si="11"/>
        <v>Nataša Pirc Musar</v>
      </c>
      <c r="W11" s="69">
        <f t="shared" si="12"/>
        <v>1231</v>
      </c>
      <c r="X11" s="70">
        <f t="shared" si="13"/>
        <v>12</v>
      </c>
      <c r="Z11" s="71">
        <v>6</v>
      </c>
      <c r="AA11" s="72" t="s">
        <v>33</v>
      </c>
      <c r="AC11" s="53">
        <f t="shared" si="4"/>
        <v>6</v>
      </c>
      <c r="AG11" s="63">
        <f t="shared" si="14"/>
        <v>7</v>
      </c>
      <c r="AH11" s="63">
        <f>B11</f>
        <v>6</v>
      </c>
      <c r="AI11" s="63" t="e">
        <f>IF(#REF!="",0,#REF!)</f>
        <v>#REF!</v>
      </c>
      <c r="AJ11" s="63">
        <f>MIN(D12,E12,F12,G12,H12,R12)</f>
        <v>1110</v>
      </c>
      <c r="AK11" s="63">
        <f>MAX(D12,E12,F12,G12,H12,R12)</f>
        <v>1110</v>
      </c>
      <c r="AL11" s="63">
        <f>AK11-AJ11</f>
        <v>0</v>
      </c>
      <c r="AM11" s="64">
        <f>MIN(AL11,AL12)</f>
        <v>0</v>
      </c>
      <c r="AN11" s="63">
        <f>300-AM11</f>
        <v>300</v>
      </c>
      <c r="AO11" s="63" t="e">
        <f>AI11*1000000+AN11*100+AG11</f>
        <v>#REF!</v>
      </c>
      <c r="AP11" s="63" t="e">
        <f t="shared" si="0"/>
        <v>#REF!</v>
      </c>
      <c r="AQ11" s="63" t="e">
        <f t="shared" si="1"/>
        <v>#REF!</v>
      </c>
      <c r="AR11" s="63" t="e">
        <f t="shared" si="2"/>
        <v>#REF!</v>
      </c>
      <c r="AS11" s="63" t="e">
        <f t="shared" si="3"/>
        <v>#REF!</v>
      </c>
      <c r="AT11" s="63">
        <v>6</v>
      </c>
      <c r="AU11" s="53" t="str">
        <f t="shared" si="15"/>
        <v>Anica Knavs</v>
      </c>
      <c r="AV11" s="53">
        <f t="shared" si="16"/>
        <v>1195</v>
      </c>
      <c r="AW11" s="53">
        <f t="shared" si="16"/>
        <v>0</v>
      </c>
      <c r="AX11" s="53">
        <f t="shared" si="16"/>
        <v>0</v>
      </c>
      <c r="AY11" s="53">
        <f t="shared" si="16"/>
        <v>0</v>
      </c>
      <c r="AZ11" s="53">
        <f t="shared" si="16"/>
        <v>0</v>
      </c>
      <c r="BA11" s="53">
        <f t="shared" si="5"/>
        <v>0</v>
      </c>
      <c r="BB11" s="53">
        <f t="shared" si="17"/>
        <v>1195</v>
      </c>
      <c r="BC11" s="53">
        <f t="shared" si="18"/>
        <v>0</v>
      </c>
      <c r="BD11" s="53">
        <f t="shared" si="19"/>
        <v>300</v>
      </c>
      <c r="BE11" s="53">
        <f t="shared" si="20"/>
        <v>1195030007</v>
      </c>
      <c r="BF11" s="53">
        <f t="shared" si="6"/>
        <v>1231030003</v>
      </c>
      <c r="BG11" s="53">
        <f t="shared" si="7"/>
        <v>2</v>
      </c>
      <c r="BH11" s="53" t="str">
        <f t="shared" si="8"/>
        <v>Nataša Pirc Musar</v>
      </c>
      <c r="BI11" s="53">
        <f t="shared" si="9"/>
        <v>1231</v>
      </c>
      <c r="BJ11" s="53">
        <v>12</v>
      </c>
    </row>
    <row r="12" spans="2:62" s="53" customFormat="1" ht="12.75" customHeight="1">
      <c r="B12" s="65">
        <v>7</v>
      </c>
      <c r="C12" s="63" t="str">
        <f>Rezultati!S12</f>
        <v>Suzana Zupančič</v>
      </c>
      <c r="D12" s="65">
        <f>Rezultati!T12</f>
        <v>1110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>
        <f t="shared" si="10"/>
        <v>1110</v>
      </c>
      <c r="T12" s="67"/>
      <c r="U12" s="54" t="s">
        <v>34</v>
      </c>
      <c r="V12" s="68" t="str">
        <f t="shared" si="11"/>
        <v>Tjaša Vehovec</v>
      </c>
      <c r="W12" s="69">
        <f t="shared" si="12"/>
        <v>1213</v>
      </c>
      <c r="X12" s="70">
        <f t="shared" si="13"/>
        <v>12</v>
      </c>
      <c r="Z12" s="73">
        <v>7</v>
      </c>
      <c r="AA12" s="72" t="s">
        <v>35</v>
      </c>
      <c r="AC12" s="53">
        <f t="shared" si="4"/>
        <v>7</v>
      </c>
      <c r="AD12" s="53">
        <f>IF(S12="",0,1)</f>
        <v>1</v>
      </c>
      <c r="AE12" s="53">
        <f>AD12+AD13</f>
        <v>2</v>
      </c>
      <c r="AG12" s="63">
        <f t="shared" si="14"/>
        <v>8</v>
      </c>
      <c r="AH12" s="63"/>
      <c r="AI12" s="63"/>
      <c r="AJ12" s="63">
        <f>MIN(D13,E13,F13,G13,H13,R13)</f>
        <v>1279</v>
      </c>
      <c r="AK12" s="63">
        <f>MAX(D13,E13,F13,G13,H13,R13)</f>
        <v>1279</v>
      </c>
      <c r="AL12" s="63">
        <f>AK12-AJ12</f>
        <v>0</v>
      </c>
      <c r="AM12" s="63"/>
      <c r="AN12" s="63"/>
      <c r="AO12" s="63"/>
      <c r="AP12" s="63" t="e">
        <f t="shared" si="0"/>
        <v>#REF!</v>
      </c>
      <c r="AQ12" s="63" t="e">
        <f t="shared" si="1"/>
        <v>#REF!</v>
      </c>
      <c r="AR12" s="63" t="e">
        <f t="shared" si="2"/>
        <v>#REF!</v>
      </c>
      <c r="AS12" s="63" t="e">
        <f t="shared" si="3"/>
        <v>#REF!</v>
      </c>
      <c r="AT12" s="63">
        <v>5</v>
      </c>
      <c r="AU12" s="53" t="str">
        <f t="shared" si="15"/>
        <v>Suzana Zupančič</v>
      </c>
      <c r="AV12" s="53">
        <f t="shared" si="16"/>
        <v>1110</v>
      </c>
      <c r="AW12" s="53">
        <f t="shared" si="16"/>
        <v>0</v>
      </c>
      <c r="AX12" s="53">
        <f t="shared" si="16"/>
        <v>0</v>
      </c>
      <c r="AY12" s="53">
        <f t="shared" si="16"/>
        <v>0</v>
      </c>
      <c r="AZ12" s="53">
        <f t="shared" si="16"/>
        <v>0</v>
      </c>
      <c r="BA12" s="53">
        <f t="shared" si="5"/>
        <v>0</v>
      </c>
      <c r="BB12" s="53">
        <f t="shared" si="17"/>
        <v>1110</v>
      </c>
      <c r="BC12" s="53">
        <f t="shared" si="18"/>
        <v>0</v>
      </c>
      <c r="BD12" s="53">
        <f t="shared" si="19"/>
        <v>300</v>
      </c>
      <c r="BE12" s="53">
        <f t="shared" si="20"/>
        <v>1110030008</v>
      </c>
      <c r="BF12" s="53">
        <f t="shared" si="6"/>
        <v>1213030011</v>
      </c>
      <c r="BG12" s="53">
        <f t="shared" si="7"/>
        <v>10</v>
      </c>
      <c r="BH12" s="53" t="str">
        <f t="shared" si="8"/>
        <v>Tjaša Vehovec</v>
      </c>
      <c r="BI12" s="53">
        <f t="shared" si="9"/>
        <v>1213</v>
      </c>
      <c r="BJ12" s="53">
        <v>12</v>
      </c>
    </row>
    <row r="13" spans="2:62" s="53" customFormat="1" ht="12.75" customHeight="1">
      <c r="B13" s="65">
        <v>8</v>
      </c>
      <c r="C13" s="63" t="str">
        <f>Rezultati!S13</f>
        <v>Marija Prah</v>
      </c>
      <c r="D13" s="65">
        <f>Rezultati!T13</f>
        <v>1279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>
        <f t="shared" si="10"/>
        <v>1279</v>
      </c>
      <c r="T13" s="67"/>
      <c r="U13" s="54" t="s">
        <v>36</v>
      </c>
      <c r="V13" s="68" t="str">
        <f t="shared" si="11"/>
        <v>Tatjana Jamnik</v>
      </c>
      <c r="W13" s="69">
        <f t="shared" si="12"/>
        <v>1200</v>
      </c>
      <c r="X13" s="70">
        <f t="shared" si="13"/>
        <v>12</v>
      </c>
      <c r="Z13" s="74">
        <v>8</v>
      </c>
      <c r="AA13" s="72" t="s">
        <v>37</v>
      </c>
      <c r="AC13" s="53">
        <f t="shared" si="4"/>
        <v>8</v>
      </c>
      <c r="AD13" s="53">
        <f>IF(S13="",0,1)</f>
        <v>1</v>
      </c>
      <c r="AG13" s="63">
        <f t="shared" si="14"/>
        <v>9</v>
      </c>
      <c r="AH13" s="63"/>
      <c r="AI13" s="63"/>
      <c r="AJ13" s="63"/>
      <c r="AK13" s="63"/>
      <c r="AL13" s="63"/>
      <c r="AM13" s="63"/>
      <c r="AN13" s="63"/>
      <c r="AO13" s="63"/>
      <c r="AP13" s="63" t="e">
        <f t="shared" si="0"/>
        <v>#REF!</v>
      </c>
      <c r="AQ13" s="63" t="e">
        <f t="shared" si="1"/>
        <v>#REF!</v>
      </c>
      <c r="AR13" s="63" t="e">
        <f t="shared" si="2"/>
        <v>#REF!</v>
      </c>
      <c r="AS13" s="63" t="e">
        <f t="shared" si="3"/>
        <v>#REF!</v>
      </c>
      <c r="AT13" s="63">
        <v>4</v>
      </c>
      <c r="AU13" s="53" t="str">
        <f t="shared" si="15"/>
        <v>Marija Prah</v>
      </c>
      <c r="AV13" s="53">
        <f t="shared" si="16"/>
        <v>1279</v>
      </c>
      <c r="AW13" s="53">
        <f t="shared" si="16"/>
        <v>0</v>
      </c>
      <c r="AX13" s="53">
        <f t="shared" si="16"/>
        <v>0</v>
      </c>
      <c r="AY13" s="53">
        <f t="shared" si="16"/>
        <v>0</v>
      </c>
      <c r="AZ13" s="53">
        <f t="shared" si="16"/>
        <v>0</v>
      </c>
      <c r="BA13" s="53">
        <f t="shared" si="5"/>
        <v>0</v>
      </c>
      <c r="BB13" s="53">
        <f t="shared" si="17"/>
        <v>1279</v>
      </c>
      <c r="BC13" s="53">
        <f t="shared" si="18"/>
        <v>0</v>
      </c>
      <c r="BD13" s="53">
        <f t="shared" si="19"/>
        <v>300</v>
      </c>
      <c r="BE13" s="53">
        <f t="shared" si="20"/>
        <v>1279030009</v>
      </c>
      <c r="BF13" s="53">
        <f t="shared" si="6"/>
        <v>1200030006</v>
      </c>
      <c r="BG13" s="53">
        <f t="shared" si="7"/>
        <v>5</v>
      </c>
      <c r="BH13" s="53" t="str">
        <f t="shared" si="8"/>
        <v>Tatjana Jamnik</v>
      </c>
      <c r="BI13" s="53">
        <f t="shared" si="9"/>
        <v>1200</v>
      </c>
      <c r="BJ13" s="53">
        <v>12</v>
      </c>
    </row>
    <row r="14" spans="2:136" s="53" customFormat="1" ht="12.75" customHeight="1">
      <c r="B14" s="65">
        <v>9</v>
      </c>
      <c r="C14" s="63" t="str">
        <f>Rezultati!S14</f>
        <v>Maša Vehovec</v>
      </c>
      <c r="D14" s="65">
        <f>Rezultati!T14</f>
        <v>1179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>
        <f t="shared" si="10"/>
        <v>1179</v>
      </c>
      <c r="T14" s="67"/>
      <c r="U14" s="54" t="s">
        <v>38</v>
      </c>
      <c r="V14" s="68" t="str">
        <f t="shared" si="11"/>
        <v>Jožica Može</v>
      </c>
      <c r="W14" s="69">
        <f t="shared" si="12"/>
        <v>1198</v>
      </c>
      <c r="X14" s="70">
        <f t="shared" si="13"/>
        <v>12</v>
      </c>
      <c r="Z14" s="77">
        <v>9</v>
      </c>
      <c r="AA14" s="72" t="s">
        <v>39</v>
      </c>
      <c r="AC14" s="53">
        <f t="shared" si="4"/>
        <v>9</v>
      </c>
      <c r="AG14" s="63">
        <f t="shared" si="14"/>
        <v>10</v>
      </c>
      <c r="AH14" s="63">
        <f>B14</f>
        <v>9</v>
      </c>
      <c r="AI14" s="63" t="e">
        <f>IF(#REF!="",0,#REF!)</f>
        <v>#REF!</v>
      </c>
      <c r="AJ14" s="63">
        <f>MIN(D15,E15,F15,G15,H15,R15)</f>
        <v>1213</v>
      </c>
      <c r="AK14" s="63">
        <f>MAX(D15,E15,F15,G15,H15,R15)</f>
        <v>1213</v>
      </c>
      <c r="AL14" s="63">
        <f>AK14-AJ14</f>
        <v>0</v>
      </c>
      <c r="AM14" s="64">
        <f>MIN(AL14,AL15)</f>
        <v>0</v>
      </c>
      <c r="AN14" s="63">
        <f>300-AM14</f>
        <v>300</v>
      </c>
      <c r="AO14" s="63" t="e">
        <f>AI14*1000000+AN14*100+AG14</f>
        <v>#REF!</v>
      </c>
      <c r="AP14" s="63" t="e">
        <f t="shared" si="0"/>
        <v>#REF!</v>
      </c>
      <c r="AQ14" s="63" t="e">
        <f t="shared" si="1"/>
        <v>#REF!</v>
      </c>
      <c r="AR14" s="63" t="e">
        <f t="shared" si="2"/>
        <v>#REF!</v>
      </c>
      <c r="AS14" s="63" t="e">
        <f t="shared" si="3"/>
        <v>#REF!</v>
      </c>
      <c r="AT14" s="63">
        <v>3</v>
      </c>
      <c r="AU14" s="53" t="str">
        <f t="shared" si="15"/>
        <v>Maša Vehovec</v>
      </c>
      <c r="AV14" s="53">
        <f t="shared" si="16"/>
        <v>1179</v>
      </c>
      <c r="AW14" s="53">
        <f t="shared" si="16"/>
        <v>0</v>
      </c>
      <c r="AX14" s="53">
        <f t="shared" si="16"/>
        <v>0</v>
      </c>
      <c r="AY14" s="53">
        <f t="shared" si="16"/>
        <v>0</v>
      </c>
      <c r="AZ14" s="53">
        <f t="shared" si="16"/>
        <v>0</v>
      </c>
      <c r="BA14" s="53">
        <f t="shared" si="5"/>
        <v>0</v>
      </c>
      <c r="BB14" s="53">
        <f t="shared" si="17"/>
        <v>1179</v>
      </c>
      <c r="BC14" s="53">
        <f t="shared" si="18"/>
        <v>0</v>
      </c>
      <c r="BD14" s="53">
        <f t="shared" si="19"/>
        <v>300</v>
      </c>
      <c r="BE14" s="53">
        <f t="shared" si="20"/>
        <v>1179030010</v>
      </c>
      <c r="BF14" s="53">
        <f t="shared" si="6"/>
        <v>1198030017</v>
      </c>
      <c r="BG14" s="53">
        <f t="shared" si="7"/>
        <v>16</v>
      </c>
      <c r="BH14" s="53" t="str">
        <f t="shared" si="8"/>
        <v>Jožica Može</v>
      </c>
      <c r="BI14" s="53">
        <f t="shared" si="9"/>
        <v>1198</v>
      </c>
      <c r="BJ14" s="53">
        <v>12</v>
      </c>
      <c r="EE14" s="78"/>
      <c r="EF14" s="78"/>
    </row>
    <row r="15" spans="2:62" s="53" customFormat="1" ht="12.75" customHeight="1">
      <c r="B15" s="65">
        <v>10</v>
      </c>
      <c r="C15" s="63" t="str">
        <f>Rezultati!S15</f>
        <v>Tjaša Vehovec</v>
      </c>
      <c r="D15" s="65">
        <f>Rezultati!T15</f>
        <v>1213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6">
        <f t="shared" si="10"/>
        <v>1213</v>
      </c>
      <c r="T15" s="67"/>
      <c r="U15" s="54" t="s">
        <v>40</v>
      </c>
      <c r="V15" s="68" t="str">
        <f t="shared" si="11"/>
        <v>Anica Knavs</v>
      </c>
      <c r="W15" s="69">
        <f t="shared" si="12"/>
        <v>1195</v>
      </c>
      <c r="X15" s="70">
        <f t="shared" si="13"/>
        <v>12</v>
      </c>
      <c r="Z15" s="77">
        <v>10</v>
      </c>
      <c r="AA15" s="72" t="s">
        <v>41</v>
      </c>
      <c r="AC15" s="53">
        <f t="shared" si="4"/>
        <v>10</v>
      </c>
      <c r="AD15" s="53">
        <f>IF(S15="",0,1)</f>
        <v>1</v>
      </c>
      <c r="AE15" s="53">
        <f>AD15+AD16</f>
        <v>2</v>
      </c>
      <c r="AG15" s="63">
        <f>AG14+1</f>
        <v>11</v>
      </c>
      <c r="AH15" s="63"/>
      <c r="AI15" s="63"/>
      <c r="AJ15" s="63">
        <f>MIN(D16,E16,F16,G16,H16,R16)</f>
        <v>1053</v>
      </c>
      <c r="AK15" s="63">
        <f>MAX(D16,E16,F16,G16,H16,R16)</f>
        <v>1053</v>
      </c>
      <c r="AL15" s="63">
        <f>AK15-AJ15</f>
        <v>0</v>
      </c>
      <c r="AM15" s="63"/>
      <c r="AN15" s="63"/>
      <c r="AO15" s="63"/>
      <c r="AP15" s="63" t="e">
        <f t="shared" si="0"/>
        <v>#REF!</v>
      </c>
      <c r="AQ15" s="63" t="e">
        <f t="shared" si="1"/>
        <v>#REF!</v>
      </c>
      <c r="AR15" s="63" t="e">
        <f t="shared" si="2"/>
        <v>#REF!</v>
      </c>
      <c r="AS15" s="63" t="e">
        <f t="shared" si="3"/>
        <v>#REF!</v>
      </c>
      <c r="AT15" s="63">
        <v>2</v>
      </c>
      <c r="AU15" s="53" t="str">
        <f t="shared" si="15"/>
        <v>Tjaša Vehovec</v>
      </c>
      <c r="AV15" s="53">
        <f t="shared" si="16"/>
        <v>1213</v>
      </c>
      <c r="AW15" s="53">
        <f t="shared" si="16"/>
        <v>0</v>
      </c>
      <c r="AX15" s="53">
        <f t="shared" si="16"/>
        <v>0</v>
      </c>
      <c r="AY15" s="53">
        <f t="shared" si="16"/>
        <v>0</v>
      </c>
      <c r="AZ15" s="53">
        <f t="shared" si="16"/>
        <v>0</v>
      </c>
      <c r="BA15" s="53">
        <f t="shared" si="5"/>
        <v>0</v>
      </c>
      <c r="BB15" s="53">
        <f t="shared" si="17"/>
        <v>1213</v>
      </c>
      <c r="BC15" s="53">
        <f t="shared" si="18"/>
        <v>0</v>
      </c>
      <c r="BD15" s="53">
        <f t="shared" si="19"/>
        <v>300</v>
      </c>
      <c r="BE15" s="53">
        <f t="shared" si="20"/>
        <v>1213030011</v>
      </c>
      <c r="BF15" s="53">
        <f t="shared" si="6"/>
        <v>1195030007</v>
      </c>
      <c r="BG15" s="53">
        <f t="shared" si="7"/>
        <v>6</v>
      </c>
      <c r="BH15" s="53" t="str">
        <f t="shared" si="8"/>
        <v>Anica Knavs</v>
      </c>
      <c r="BI15" s="53">
        <f t="shared" si="9"/>
        <v>1195</v>
      </c>
      <c r="BJ15" s="53">
        <v>12</v>
      </c>
    </row>
    <row r="16" spans="2:62" s="53" customFormat="1" ht="12.75" customHeight="1">
      <c r="B16" s="65">
        <v>11</v>
      </c>
      <c r="C16" s="63" t="str">
        <f>Rezultati!S16</f>
        <v>Marjana kanižar</v>
      </c>
      <c r="D16" s="65">
        <f>Rezultati!T16</f>
        <v>1053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6">
        <f t="shared" si="10"/>
        <v>1053</v>
      </c>
      <c r="T16" s="67"/>
      <c r="U16" s="54" t="s">
        <v>42</v>
      </c>
      <c r="V16" s="68" t="str">
        <f t="shared" si="11"/>
        <v>Maša Vehovec</v>
      </c>
      <c r="W16" s="69">
        <f t="shared" si="12"/>
        <v>1179</v>
      </c>
      <c r="X16" s="70">
        <f t="shared" si="13"/>
        <v>12</v>
      </c>
      <c r="Z16" s="71">
        <v>11</v>
      </c>
      <c r="AA16" s="72" t="s">
        <v>43</v>
      </c>
      <c r="AC16" s="53">
        <f t="shared" si="4"/>
        <v>11</v>
      </c>
      <c r="AD16" s="53">
        <f>IF(S16="",0,1)</f>
        <v>1</v>
      </c>
      <c r="AG16" s="63">
        <f t="shared" si="14"/>
        <v>12</v>
      </c>
      <c r="AH16" s="63"/>
      <c r="AI16" s="63"/>
      <c r="AJ16" s="63"/>
      <c r="AK16" s="63"/>
      <c r="AL16" s="63"/>
      <c r="AM16" s="63"/>
      <c r="AN16" s="63"/>
      <c r="AO16" s="63"/>
      <c r="AP16" s="63" t="e">
        <f t="shared" si="0"/>
        <v>#REF!</v>
      </c>
      <c r="AQ16" s="63" t="e">
        <f t="shared" si="1"/>
        <v>#REF!</v>
      </c>
      <c r="AR16" s="63" t="e">
        <f t="shared" si="2"/>
        <v>#REF!</v>
      </c>
      <c r="AS16" s="63" t="e">
        <f t="shared" si="3"/>
        <v>#REF!</v>
      </c>
      <c r="AT16" s="63">
        <v>1</v>
      </c>
      <c r="AU16" s="53" t="str">
        <f t="shared" si="15"/>
        <v>Marjana kanižar</v>
      </c>
      <c r="AV16" s="53">
        <f t="shared" si="16"/>
        <v>1053</v>
      </c>
      <c r="AW16" s="53">
        <f t="shared" si="16"/>
        <v>0</v>
      </c>
      <c r="AX16" s="53">
        <f t="shared" si="16"/>
        <v>0</v>
      </c>
      <c r="AY16" s="53">
        <f t="shared" si="16"/>
        <v>0</v>
      </c>
      <c r="AZ16" s="53">
        <f t="shared" si="16"/>
        <v>0</v>
      </c>
      <c r="BA16" s="53">
        <f t="shared" si="5"/>
        <v>0</v>
      </c>
      <c r="BB16" s="53">
        <f t="shared" si="17"/>
        <v>1053</v>
      </c>
      <c r="BC16" s="53">
        <f t="shared" si="18"/>
        <v>0</v>
      </c>
      <c r="BD16" s="53">
        <f t="shared" si="19"/>
        <v>300</v>
      </c>
      <c r="BE16" s="53">
        <f t="shared" si="20"/>
        <v>1053030012</v>
      </c>
      <c r="BF16" s="53">
        <f t="shared" si="6"/>
        <v>1179030010</v>
      </c>
      <c r="BG16" s="53">
        <f t="shared" si="7"/>
        <v>9</v>
      </c>
      <c r="BH16" s="53" t="str">
        <f t="shared" si="8"/>
        <v>Maša Vehovec</v>
      </c>
      <c r="BI16" s="53">
        <f t="shared" si="9"/>
        <v>1179</v>
      </c>
      <c r="BJ16" s="53">
        <v>12</v>
      </c>
    </row>
    <row r="17" spans="2:136" ht="12.75" customHeight="1">
      <c r="B17" s="65">
        <v>12</v>
      </c>
      <c r="C17" s="63" t="str">
        <f>Rezultati!S17</f>
        <v>Lidija Zaletel</v>
      </c>
      <c r="D17" s="65">
        <f>Rezultati!T17</f>
        <v>1264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>
        <f t="shared" si="10"/>
        <v>1264</v>
      </c>
      <c r="T17" s="67"/>
      <c r="U17" s="54" t="s">
        <v>44</v>
      </c>
      <c r="V17" s="68" t="str">
        <f t="shared" si="11"/>
        <v>Simona kogovšek</v>
      </c>
      <c r="W17" s="69">
        <f t="shared" si="12"/>
        <v>1172</v>
      </c>
      <c r="X17" s="70">
        <f t="shared" si="13"/>
        <v>12</v>
      </c>
      <c r="Y17" s="53"/>
      <c r="Z17" s="73">
        <v>12</v>
      </c>
      <c r="AA17" s="72" t="s">
        <v>45</v>
      </c>
      <c r="AB17" s="53"/>
      <c r="AC17" s="53">
        <f t="shared" si="4"/>
        <v>12</v>
      </c>
      <c r="AG17" s="63">
        <f t="shared" si="14"/>
        <v>13</v>
      </c>
      <c r="AH17" s="63">
        <f>B17</f>
        <v>12</v>
      </c>
      <c r="AI17" s="63" t="e">
        <f>IF(#REF!="",0,#REF!)</f>
        <v>#REF!</v>
      </c>
      <c r="AJ17" s="63">
        <f>MIN(D18,E18,F18,G18,H18,R18)</f>
        <v>1172</v>
      </c>
      <c r="AK17" s="63">
        <f>MAX(D18,E18,F18,G18,H18,R18)</f>
        <v>1172</v>
      </c>
      <c r="AL17" s="63">
        <f>AK17-AJ17</f>
        <v>0</v>
      </c>
      <c r="AM17" s="64">
        <f>MIN(AL17,AL18)</f>
        <v>0</v>
      </c>
      <c r="AN17" s="63">
        <f>300-AM17</f>
        <v>300</v>
      </c>
      <c r="AO17" s="63" t="e">
        <f>AI17*1000000+AN17*100+AG17</f>
        <v>#REF!</v>
      </c>
      <c r="AP17" s="63" t="e">
        <f t="shared" si="0"/>
        <v>#REF!</v>
      </c>
      <c r="AQ17" s="63" t="e">
        <f t="shared" si="1"/>
        <v>#REF!</v>
      </c>
      <c r="AR17" s="63" t="e">
        <f t="shared" si="2"/>
        <v>#REF!</v>
      </c>
      <c r="AS17" s="63" t="e">
        <f t="shared" si="3"/>
        <v>#REF!</v>
      </c>
      <c r="AT17" s="63">
        <v>0</v>
      </c>
      <c r="AU17" s="53" t="str">
        <f t="shared" si="15"/>
        <v>Lidija Zaletel</v>
      </c>
      <c r="AV17" s="53">
        <f t="shared" si="16"/>
        <v>1264</v>
      </c>
      <c r="AW17" s="53">
        <f t="shared" si="16"/>
        <v>0</v>
      </c>
      <c r="AX17" s="53">
        <f t="shared" si="16"/>
        <v>0</v>
      </c>
      <c r="AY17" s="53">
        <f t="shared" si="16"/>
        <v>0</v>
      </c>
      <c r="AZ17" s="53">
        <f t="shared" si="16"/>
        <v>0</v>
      </c>
      <c r="BA17" s="53">
        <f t="shared" si="5"/>
        <v>0</v>
      </c>
      <c r="BB17" s="53">
        <f t="shared" si="17"/>
        <v>1264</v>
      </c>
      <c r="BC17" s="53">
        <f t="shared" si="18"/>
        <v>0</v>
      </c>
      <c r="BD17" s="53">
        <f t="shared" si="19"/>
        <v>300</v>
      </c>
      <c r="BE17" s="53">
        <f t="shared" si="20"/>
        <v>1264030013</v>
      </c>
      <c r="BF17" s="53">
        <f t="shared" si="6"/>
        <v>1172030014</v>
      </c>
      <c r="BG17" s="53">
        <f t="shared" si="7"/>
        <v>13</v>
      </c>
      <c r="BH17" s="53" t="str">
        <f t="shared" si="8"/>
        <v>Simona kogovšek</v>
      </c>
      <c r="BI17" s="53">
        <f t="shared" si="9"/>
        <v>1172</v>
      </c>
      <c r="BJ17" s="53">
        <v>12</v>
      </c>
      <c r="EE17" s="56"/>
      <c r="EF17" s="56"/>
    </row>
    <row r="18" spans="2:62" ht="12.75" customHeight="1">
      <c r="B18" s="65">
        <v>13</v>
      </c>
      <c r="C18" s="63" t="str">
        <f>Rezultati!S18</f>
        <v>Simona kogovšek</v>
      </c>
      <c r="D18" s="65">
        <f>Rezultati!T18</f>
        <v>1172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6">
        <f t="shared" si="10"/>
        <v>1172</v>
      </c>
      <c r="T18" s="67"/>
      <c r="U18" s="54" t="s">
        <v>46</v>
      </c>
      <c r="V18" s="68" t="str">
        <f t="shared" si="11"/>
        <v>Nataša Kržišnik</v>
      </c>
      <c r="W18" s="69">
        <f t="shared" si="12"/>
        <v>1117</v>
      </c>
      <c r="X18" s="70">
        <f t="shared" si="13"/>
        <v>12</v>
      </c>
      <c r="Y18" s="53"/>
      <c r="Z18" s="74">
        <v>13</v>
      </c>
      <c r="AA18" s="72" t="s">
        <v>47</v>
      </c>
      <c r="AB18" s="53"/>
      <c r="AC18" s="53">
        <f t="shared" si="4"/>
        <v>13</v>
      </c>
      <c r="AD18" s="53">
        <f>IF(S18="",0,1)</f>
        <v>1</v>
      </c>
      <c r="AE18" s="53">
        <f>AD18+AD19</f>
        <v>2</v>
      </c>
      <c r="AG18" s="63">
        <f t="shared" si="14"/>
        <v>14</v>
      </c>
      <c r="AH18" s="63"/>
      <c r="AI18" s="63"/>
      <c r="AJ18" s="63">
        <f>MIN(D19,E19,F19,G19,H19,R19)</f>
        <v>1012</v>
      </c>
      <c r="AK18" s="63">
        <f>MAX(D19,E19,F19,G19,H19,R19)</f>
        <v>1012</v>
      </c>
      <c r="AL18" s="63">
        <f>AK18-AJ18</f>
        <v>0</v>
      </c>
      <c r="AM18" s="63"/>
      <c r="AN18" s="63"/>
      <c r="AO18" s="63"/>
      <c r="AP18" s="63" t="e">
        <f t="shared" si="0"/>
        <v>#REF!</v>
      </c>
      <c r="AQ18" s="63" t="e">
        <f t="shared" si="1"/>
        <v>#REF!</v>
      </c>
      <c r="AR18" s="63" t="e">
        <f t="shared" si="2"/>
        <v>#REF!</v>
      </c>
      <c r="AS18" s="63" t="e">
        <f t="shared" si="3"/>
        <v>#REF!</v>
      </c>
      <c r="AT18" s="63">
        <v>0</v>
      </c>
      <c r="AU18" s="53" t="str">
        <f t="shared" si="15"/>
        <v>Simona kogovšek</v>
      </c>
      <c r="AV18" s="53">
        <f t="shared" si="16"/>
        <v>1172</v>
      </c>
      <c r="AW18" s="53">
        <f t="shared" si="16"/>
        <v>0</v>
      </c>
      <c r="AX18" s="53">
        <f t="shared" si="16"/>
        <v>0</v>
      </c>
      <c r="AY18" s="53">
        <f t="shared" si="16"/>
        <v>0</v>
      </c>
      <c r="AZ18" s="53">
        <f t="shared" si="16"/>
        <v>0</v>
      </c>
      <c r="BA18" s="53">
        <f t="shared" si="5"/>
        <v>0</v>
      </c>
      <c r="BB18" s="53">
        <f t="shared" si="17"/>
        <v>1172</v>
      </c>
      <c r="BC18" s="53">
        <f t="shared" si="18"/>
        <v>0</v>
      </c>
      <c r="BD18" s="53">
        <f t="shared" si="19"/>
        <v>300</v>
      </c>
      <c r="BE18" s="53">
        <f t="shared" si="20"/>
        <v>1172030014</v>
      </c>
      <c r="BF18" s="53">
        <f t="shared" si="6"/>
        <v>1117030004</v>
      </c>
      <c r="BG18" s="53">
        <f t="shared" si="7"/>
        <v>3</v>
      </c>
      <c r="BH18" s="53" t="str">
        <f t="shared" si="8"/>
        <v>Nataša Kržišnik</v>
      </c>
      <c r="BI18" s="53">
        <f t="shared" si="9"/>
        <v>1117</v>
      </c>
      <c r="BJ18" s="53">
        <v>12</v>
      </c>
    </row>
    <row r="19" spans="2:62" ht="12.75" customHeight="1">
      <c r="B19" s="65">
        <v>14</v>
      </c>
      <c r="C19" s="63" t="str">
        <f>Rezultati!S19</f>
        <v>Nada Kordež</v>
      </c>
      <c r="D19" s="65">
        <f>Rezultati!T19</f>
        <v>1012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6">
        <f t="shared" si="10"/>
        <v>1012</v>
      </c>
      <c r="T19" s="67"/>
      <c r="U19" s="54" t="s">
        <v>48</v>
      </c>
      <c r="V19" s="68" t="str">
        <f t="shared" si="11"/>
        <v>Suzana Zupančič</v>
      </c>
      <c r="W19" s="69">
        <f t="shared" si="12"/>
        <v>1110</v>
      </c>
      <c r="X19" s="70">
        <f t="shared" si="13"/>
        <v>12</v>
      </c>
      <c r="Y19" s="53"/>
      <c r="Z19" s="77">
        <v>14</v>
      </c>
      <c r="AA19" s="72" t="s">
        <v>49</v>
      </c>
      <c r="AB19" s="53"/>
      <c r="AC19" s="53">
        <f t="shared" si="4"/>
        <v>14</v>
      </c>
      <c r="AD19" s="53">
        <f>IF(S19="",0,1)</f>
        <v>1</v>
      </c>
      <c r="AG19" s="63">
        <f t="shared" si="14"/>
        <v>15</v>
      </c>
      <c r="AH19" s="63"/>
      <c r="AI19" s="63"/>
      <c r="AJ19" s="63"/>
      <c r="AK19" s="63"/>
      <c r="AL19" s="63"/>
      <c r="AM19" s="63"/>
      <c r="AN19" s="63"/>
      <c r="AO19" s="63"/>
      <c r="AP19" s="63" t="e">
        <f t="shared" si="0"/>
        <v>#REF!</v>
      </c>
      <c r="AQ19" s="63" t="e">
        <f t="shared" si="1"/>
        <v>#REF!</v>
      </c>
      <c r="AR19" s="63" t="e">
        <f t="shared" si="2"/>
        <v>#REF!</v>
      </c>
      <c r="AS19" s="63" t="e">
        <f t="shared" si="3"/>
        <v>#REF!</v>
      </c>
      <c r="AT19" s="63">
        <v>0</v>
      </c>
      <c r="AU19" s="53" t="str">
        <f t="shared" si="15"/>
        <v>Nada Kordež</v>
      </c>
      <c r="AV19" s="53">
        <f t="shared" si="16"/>
        <v>1012</v>
      </c>
      <c r="AW19" s="53">
        <f t="shared" si="16"/>
        <v>0</v>
      </c>
      <c r="AX19" s="53">
        <f t="shared" si="16"/>
        <v>0</v>
      </c>
      <c r="AY19" s="53">
        <f t="shared" si="16"/>
        <v>0</v>
      </c>
      <c r="AZ19" s="53">
        <f t="shared" si="16"/>
        <v>0</v>
      </c>
      <c r="BA19" s="53">
        <f t="shared" si="5"/>
        <v>0</v>
      </c>
      <c r="BB19" s="53">
        <f t="shared" si="17"/>
        <v>1012</v>
      </c>
      <c r="BC19" s="53">
        <f t="shared" si="18"/>
        <v>0</v>
      </c>
      <c r="BD19" s="53">
        <f t="shared" si="19"/>
        <v>300</v>
      </c>
      <c r="BE19" s="53">
        <f t="shared" si="20"/>
        <v>1012030015</v>
      </c>
      <c r="BF19" s="53">
        <f t="shared" si="6"/>
        <v>1110030008</v>
      </c>
      <c r="BG19" s="53">
        <f t="shared" si="7"/>
        <v>7</v>
      </c>
      <c r="BH19" s="53" t="str">
        <f t="shared" si="8"/>
        <v>Suzana Zupančič</v>
      </c>
      <c r="BI19" s="53">
        <f t="shared" si="9"/>
        <v>1110</v>
      </c>
      <c r="BJ19" s="53">
        <v>12</v>
      </c>
    </row>
    <row r="20" spans="2:62" ht="12.75" customHeight="1">
      <c r="B20" s="65">
        <v>15</v>
      </c>
      <c r="C20" s="63" t="str">
        <f>Rezultati!S20</f>
        <v>Ljuba Ceglar</v>
      </c>
      <c r="D20" s="65">
        <f>Rezultati!T20</f>
        <v>1247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>
        <f t="shared" si="10"/>
        <v>1247</v>
      </c>
      <c r="T20" s="67"/>
      <c r="U20" s="53"/>
      <c r="V20" s="68" t="str">
        <f t="shared" si="11"/>
        <v>Marjana kanižar</v>
      </c>
      <c r="W20" s="69">
        <f t="shared" si="12"/>
        <v>1053</v>
      </c>
      <c r="X20" s="70">
        <f t="shared" si="13"/>
        <v>12</v>
      </c>
      <c r="Y20" s="53"/>
      <c r="Z20" s="71">
        <v>15</v>
      </c>
      <c r="AA20" s="72"/>
      <c r="AB20" s="53"/>
      <c r="AC20" s="53">
        <f t="shared" si="4"/>
        <v>15</v>
      </c>
      <c r="AG20" s="63">
        <f t="shared" si="14"/>
        <v>16</v>
      </c>
      <c r="AH20" s="63">
        <f>B20</f>
        <v>15</v>
      </c>
      <c r="AI20" s="63" t="e">
        <f>IF(#REF!="",0,#REF!)</f>
        <v>#REF!</v>
      </c>
      <c r="AJ20" s="63">
        <f>MIN(D21,E21,F21,G21,H21,R21)</f>
        <v>1198</v>
      </c>
      <c r="AK20" s="63">
        <f>MAX(D21,E21,F21,G21,H21,R21)</f>
        <v>1198</v>
      </c>
      <c r="AL20" s="63">
        <f>AK20-AJ20</f>
        <v>0</v>
      </c>
      <c r="AM20" s="64">
        <f>MIN(AL20,AL21)</f>
        <v>0</v>
      </c>
      <c r="AN20" s="63">
        <f>300-AM20</f>
        <v>300</v>
      </c>
      <c r="AO20" s="63" t="e">
        <f>AI20*1000000+AN20*100+AG20</f>
        <v>#REF!</v>
      </c>
      <c r="AP20" s="63" t="e">
        <f t="shared" si="0"/>
        <v>#REF!</v>
      </c>
      <c r="AQ20" s="63" t="e">
        <f t="shared" si="1"/>
        <v>#REF!</v>
      </c>
      <c r="AR20" s="63" t="e">
        <f t="shared" si="2"/>
        <v>#REF!</v>
      </c>
      <c r="AS20" s="63" t="e">
        <f t="shared" si="3"/>
        <v>#REF!</v>
      </c>
      <c r="AT20" s="63"/>
      <c r="AU20" s="53" t="str">
        <f t="shared" si="15"/>
        <v>Ljuba Ceglar</v>
      </c>
      <c r="AV20" s="53">
        <f t="shared" si="16"/>
        <v>1247</v>
      </c>
      <c r="AW20" s="53">
        <f t="shared" si="16"/>
        <v>0</v>
      </c>
      <c r="AX20" s="53">
        <f t="shared" si="16"/>
        <v>0</v>
      </c>
      <c r="AY20" s="53">
        <f t="shared" si="16"/>
        <v>0</v>
      </c>
      <c r="AZ20" s="53">
        <f t="shared" si="16"/>
        <v>0</v>
      </c>
      <c r="BA20" s="53">
        <f t="shared" si="5"/>
        <v>0</v>
      </c>
      <c r="BB20" s="53">
        <f t="shared" si="17"/>
        <v>1247</v>
      </c>
      <c r="BC20" s="53">
        <f t="shared" si="18"/>
        <v>0</v>
      </c>
      <c r="BD20" s="53">
        <f t="shared" si="19"/>
        <v>300</v>
      </c>
      <c r="BE20" s="53">
        <f t="shared" si="20"/>
        <v>1247030016</v>
      </c>
      <c r="BF20" s="53">
        <f t="shared" si="6"/>
        <v>1053030012</v>
      </c>
      <c r="BG20" s="53">
        <f t="shared" si="7"/>
        <v>11</v>
      </c>
      <c r="BH20" s="53" t="str">
        <f t="shared" si="8"/>
        <v>Marjana kanižar</v>
      </c>
      <c r="BI20" s="53">
        <f t="shared" si="9"/>
        <v>1053</v>
      </c>
      <c r="BJ20" s="53">
        <v>12</v>
      </c>
    </row>
    <row r="21" spans="2:62" ht="12.75" customHeight="1">
      <c r="B21" s="65">
        <v>16</v>
      </c>
      <c r="C21" s="63" t="str">
        <f>Rezultati!S21</f>
        <v>Jožica Može</v>
      </c>
      <c r="D21" s="65">
        <f>Rezultati!T21</f>
        <v>1198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>
        <f t="shared" si="10"/>
        <v>1198</v>
      </c>
      <c r="T21" s="67"/>
      <c r="U21" s="53"/>
      <c r="V21" s="68" t="str">
        <f t="shared" si="11"/>
        <v>Nada Kordež</v>
      </c>
      <c r="W21" s="69">
        <f t="shared" si="12"/>
        <v>1012</v>
      </c>
      <c r="X21" s="70">
        <f t="shared" si="13"/>
        <v>12</v>
      </c>
      <c r="Y21" s="53"/>
      <c r="Z21" s="71">
        <v>16</v>
      </c>
      <c r="AA21" s="72"/>
      <c r="AB21" s="53"/>
      <c r="AC21" s="53">
        <f t="shared" si="4"/>
        <v>16</v>
      </c>
      <c r="AD21" s="53">
        <f>IF(S21="",0,1)</f>
        <v>1</v>
      </c>
      <c r="AE21" s="53">
        <f>AD21+AD22</f>
        <v>1</v>
      </c>
      <c r="AG21" s="63">
        <f t="shared" si="14"/>
        <v>17</v>
      </c>
      <c r="AH21" s="63"/>
      <c r="AI21" s="63"/>
      <c r="AJ21" s="63">
        <f>MIN(D22,E22,F22,G22,H22,R22)</f>
        <v>0</v>
      </c>
      <c r="AK21" s="63">
        <f>MAX(D22,E22,F22,G22,H22,R22)</f>
        <v>0</v>
      </c>
      <c r="AL21" s="63">
        <f>AK21-AJ21</f>
        <v>0</v>
      </c>
      <c r="AM21" s="63"/>
      <c r="AN21" s="63"/>
      <c r="AO21" s="63"/>
      <c r="AP21" s="63" t="e">
        <f t="shared" si="0"/>
        <v>#REF!</v>
      </c>
      <c r="AQ21" s="63" t="e">
        <f t="shared" si="1"/>
        <v>#REF!</v>
      </c>
      <c r="AR21" s="63" t="e">
        <f t="shared" si="2"/>
        <v>#REF!</v>
      </c>
      <c r="AS21" s="63" t="e">
        <f t="shared" si="3"/>
        <v>#REF!</v>
      </c>
      <c r="AT21" s="63"/>
      <c r="AU21" s="53" t="str">
        <f t="shared" si="15"/>
        <v>Jožica Može</v>
      </c>
      <c r="AV21" s="53">
        <f t="shared" si="16"/>
        <v>1198</v>
      </c>
      <c r="AW21" s="53">
        <f t="shared" si="16"/>
        <v>0</v>
      </c>
      <c r="AX21" s="53">
        <f t="shared" si="16"/>
        <v>0</v>
      </c>
      <c r="AY21" s="53">
        <f t="shared" si="16"/>
        <v>0</v>
      </c>
      <c r="AZ21" s="53">
        <f t="shared" si="16"/>
        <v>0</v>
      </c>
      <c r="BA21" s="53">
        <f t="shared" si="5"/>
        <v>0</v>
      </c>
      <c r="BB21" s="53">
        <f t="shared" si="17"/>
        <v>1198</v>
      </c>
      <c r="BC21" s="53">
        <f t="shared" si="18"/>
        <v>0</v>
      </c>
      <c r="BD21" s="53">
        <f t="shared" si="19"/>
        <v>300</v>
      </c>
      <c r="BE21" s="53">
        <f t="shared" si="20"/>
        <v>1198030017</v>
      </c>
      <c r="BF21" s="53">
        <f t="shared" si="6"/>
        <v>1012030015</v>
      </c>
      <c r="BG21" s="53">
        <f t="shared" si="7"/>
        <v>14</v>
      </c>
      <c r="BH21" s="53" t="str">
        <f t="shared" si="8"/>
        <v>Nada Kordež</v>
      </c>
      <c r="BI21" s="53">
        <f t="shared" si="9"/>
        <v>1012</v>
      </c>
      <c r="BJ21" s="53">
        <v>12</v>
      </c>
    </row>
    <row r="22" spans="2:62" ht="12.75" customHeight="1">
      <c r="B22" s="65">
        <v>17</v>
      </c>
      <c r="C22" s="6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>
        <f aca="true" t="shared" si="21" ref="S22:S74">IF(D22="","",D22+E22+F22+G22+H22+R22)</f>
      </c>
      <c r="T22" s="67"/>
      <c r="U22" s="53"/>
      <c r="V22" s="68">
        <f t="shared" si="11"/>
      </c>
      <c r="W22" s="69">
        <f t="shared" si="12"/>
      </c>
      <c r="X22" s="70">
        <f t="shared" si="13"/>
      </c>
      <c r="Y22" s="53"/>
      <c r="Z22" s="73">
        <v>17</v>
      </c>
      <c r="AA22" s="72"/>
      <c r="AB22" s="53"/>
      <c r="AC22" s="53">
        <f t="shared" si="4"/>
        <v>17</v>
      </c>
      <c r="AD22" s="53">
        <f>IF(S22="",0,1)</f>
        <v>0</v>
      </c>
      <c r="AG22" s="63">
        <f t="shared" si="14"/>
        <v>18</v>
      </c>
      <c r="AH22" s="63"/>
      <c r="AI22" s="63"/>
      <c r="AJ22" s="63"/>
      <c r="AK22" s="63"/>
      <c r="AL22" s="63"/>
      <c r="AM22" s="63"/>
      <c r="AN22" s="63"/>
      <c r="AO22" s="63"/>
      <c r="AP22" s="63" t="e">
        <f t="shared" si="0"/>
        <v>#REF!</v>
      </c>
      <c r="AQ22" s="63" t="e">
        <f t="shared" si="1"/>
        <v>#REF!</v>
      </c>
      <c r="AR22" s="63" t="e">
        <f t="shared" si="2"/>
        <v>#REF!</v>
      </c>
      <c r="AS22" s="63" t="e">
        <f t="shared" si="3"/>
        <v>#REF!</v>
      </c>
      <c r="AT22" s="63"/>
      <c r="AU22" s="53">
        <f t="shared" si="15"/>
        <v>0</v>
      </c>
      <c r="AV22" s="53">
        <f t="shared" si="16"/>
        <v>0</v>
      </c>
      <c r="AW22" s="53">
        <f t="shared" si="16"/>
        <v>0</v>
      </c>
      <c r="AX22" s="53">
        <f t="shared" si="16"/>
        <v>0</v>
      </c>
      <c r="AY22" s="53">
        <f t="shared" si="16"/>
        <v>0</v>
      </c>
      <c r="AZ22" s="53">
        <f t="shared" si="16"/>
        <v>0</v>
      </c>
      <c r="BA22" s="53">
        <f t="shared" si="5"/>
        <v>0</v>
      </c>
      <c r="BB22" s="53">
        <f t="shared" si="17"/>
        <v>0</v>
      </c>
      <c r="BC22" s="53">
        <f t="shared" si="18"/>
        <v>0</v>
      </c>
      <c r="BD22" s="53">
        <f t="shared" si="19"/>
        <v>300</v>
      </c>
      <c r="BE22" s="53">
        <f t="shared" si="20"/>
        <v>0</v>
      </c>
      <c r="BF22" s="53">
        <f t="shared" si="6"/>
        <v>0</v>
      </c>
      <c r="BG22" s="53">
        <f t="shared" si="7"/>
        <v>17</v>
      </c>
      <c r="BH22" s="53">
        <f t="shared" si="8"/>
        <v>0</v>
      </c>
      <c r="BI22" s="53">
        <f t="shared" si="9"/>
        <v>0</v>
      </c>
      <c r="BJ22" s="53">
        <v>12</v>
      </c>
    </row>
    <row r="23" spans="2:62" ht="12.75" customHeight="1">
      <c r="B23" s="65">
        <v>18</v>
      </c>
      <c r="C23" s="6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>
        <f t="shared" si="21"/>
      </c>
      <c r="T23" s="67"/>
      <c r="U23" s="53"/>
      <c r="V23" s="68">
        <f t="shared" si="11"/>
      </c>
      <c r="W23" s="69">
        <f t="shared" si="12"/>
      </c>
      <c r="X23" s="70">
        <f t="shared" si="13"/>
      </c>
      <c r="Y23" s="53"/>
      <c r="Z23" s="74">
        <v>18</v>
      </c>
      <c r="AA23" s="72"/>
      <c r="AB23" s="53"/>
      <c r="AC23" s="53">
        <f t="shared" si="4"/>
        <v>18</v>
      </c>
      <c r="AG23" s="63">
        <f t="shared" si="14"/>
        <v>19</v>
      </c>
      <c r="AH23" s="63">
        <f>B23</f>
        <v>18</v>
      </c>
      <c r="AI23" s="63" t="e">
        <f>IF(#REF!="",0,#REF!)</f>
        <v>#REF!</v>
      </c>
      <c r="AJ23" s="63">
        <f>MIN(D24,E24,F24,G24,H24,R24)</f>
        <v>0</v>
      </c>
      <c r="AK23" s="63">
        <f>MAX(D24,E24,F24,G24,H24,R24)</f>
        <v>0</v>
      </c>
      <c r="AL23" s="63">
        <f>AK23-AJ23</f>
        <v>0</v>
      </c>
      <c r="AM23" s="64">
        <f>MIN(AL23,AL24)</f>
        <v>0</v>
      </c>
      <c r="AN23" s="63">
        <f>300-AM23</f>
        <v>300</v>
      </c>
      <c r="AO23" s="63" t="e">
        <f>AI23*1000000+AN23*100+AG23</f>
        <v>#REF!</v>
      </c>
      <c r="AP23" s="63" t="e">
        <f t="shared" si="0"/>
        <v>#REF!</v>
      </c>
      <c r="AQ23" s="63" t="e">
        <f t="shared" si="1"/>
        <v>#REF!</v>
      </c>
      <c r="AR23" s="63" t="e">
        <f t="shared" si="2"/>
        <v>#REF!</v>
      </c>
      <c r="AS23" s="63" t="e">
        <f t="shared" si="3"/>
        <v>#REF!</v>
      </c>
      <c r="AT23" s="63"/>
      <c r="AU23" s="53">
        <f t="shared" si="15"/>
        <v>0</v>
      </c>
      <c r="AV23" s="53">
        <f t="shared" si="16"/>
        <v>0</v>
      </c>
      <c r="AW23" s="53">
        <f t="shared" si="16"/>
        <v>0</v>
      </c>
      <c r="AX23" s="53">
        <f t="shared" si="16"/>
        <v>0</v>
      </c>
      <c r="AY23" s="53">
        <f t="shared" si="16"/>
        <v>0</v>
      </c>
      <c r="AZ23" s="53">
        <f t="shared" si="16"/>
        <v>0</v>
      </c>
      <c r="BA23" s="53">
        <f t="shared" si="5"/>
        <v>0</v>
      </c>
      <c r="BB23" s="53">
        <f t="shared" si="17"/>
        <v>0</v>
      </c>
      <c r="BC23" s="53">
        <f t="shared" si="18"/>
        <v>0</v>
      </c>
      <c r="BD23" s="53">
        <f t="shared" si="19"/>
        <v>300</v>
      </c>
      <c r="BE23" s="53">
        <f t="shared" si="20"/>
        <v>0</v>
      </c>
      <c r="BF23" s="53">
        <f t="shared" si="6"/>
        <v>0</v>
      </c>
      <c r="BG23" s="53">
        <f t="shared" si="7"/>
        <v>17</v>
      </c>
      <c r="BH23" s="53">
        <f t="shared" si="8"/>
        <v>0</v>
      </c>
      <c r="BI23" s="53">
        <f t="shared" si="9"/>
        <v>0</v>
      </c>
      <c r="BJ23" s="53">
        <v>12</v>
      </c>
    </row>
    <row r="24" spans="2:62" ht="12.75" customHeight="1">
      <c r="B24" s="65">
        <v>19</v>
      </c>
      <c r="C24" s="6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6">
        <f t="shared" si="21"/>
      </c>
      <c r="T24" s="67"/>
      <c r="U24" s="53"/>
      <c r="V24" s="68">
        <f t="shared" si="11"/>
      </c>
      <c r="W24" s="69">
        <f t="shared" si="12"/>
      </c>
      <c r="X24" s="70">
        <f t="shared" si="13"/>
      </c>
      <c r="Y24" s="53"/>
      <c r="Z24" s="77">
        <v>19</v>
      </c>
      <c r="AA24" s="72"/>
      <c r="AB24" s="53"/>
      <c r="AC24" s="53">
        <f t="shared" si="4"/>
        <v>19</v>
      </c>
      <c r="AD24" s="53">
        <f>IF(S24="",0,1)</f>
        <v>0</v>
      </c>
      <c r="AE24" s="53">
        <f>AD24+AD25</f>
        <v>0</v>
      </c>
      <c r="AG24" s="63">
        <f t="shared" si="14"/>
        <v>20</v>
      </c>
      <c r="AH24" s="63"/>
      <c r="AI24" s="63"/>
      <c r="AJ24" s="63">
        <f>MIN(D25,E25,F25,G25,H25,R25)</f>
        <v>0</v>
      </c>
      <c r="AK24" s="63">
        <f>MAX(D25,E25,F25,G25,H25,R25)</f>
        <v>0</v>
      </c>
      <c r="AL24" s="63">
        <f>AK24-AJ24</f>
        <v>0</v>
      </c>
      <c r="AM24" s="63"/>
      <c r="AN24" s="63"/>
      <c r="AO24" s="63"/>
      <c r="AP24" s="63" t="e">
        <f t="shared" si="0"/>
        <v>#REF!</v>
      </c>
      <c r="AQ24" s="63" t="e">
        <f t="shared" si="1"/>
        <v>#REF!</v>
      </c>
      <c r="AR24" s="63" t="e">
        <f t="shared" si="2"/>
        <v>#REF!</v>
      </c>
      <c r="AS24" s="63" t="e">
        <f t="shared" si="3"/>
        <v>#REF!</v>
      </c>
      <c r="AT24" s="63"/>
      <c r="AU24" s="53">
        <f t="shared" si="15"/>
        <v>0</v>
      </c>
      <c r="AV24" s="53">
        <f t="shared" si="16"/>
        <v>0</v>
      </c>
      <c r="AW24" s="53">
        <f t="shared" si="16"/>
        <v>0</v>
      </c>
      <c r="AX24" s="53">
        <f t="shared" si="16"/>
        <v>0</v>
      </c>
      <c r="AY24" s="53">
        <f t="shared" si="16"/>
        <v>0</v>
      </c>
      <c r="AZ24" s="53">
        <f t="shared" si="16"/>
        <v>0</v>
      </c>
      <c r="BA24" s="53">
        <f t="shared" si="5"/>
        <v>0</v>
      </c>
      <c r="BB24" s="53">
        <f t="shared" si="17"/>
        <v>0</v>
      </c>
      <c r="BC24" s="53">
        <f t="shared" si="18"/>
        <v>0</v>
      </c>
      <c r="BD24" s="53">
        <f t="shared" si="19"/>
        <v>300</v>
      </c>
      <c r="BE24" s="53">
        <f t="shared" si="20"/>
        <v>0</v>
      </c>
      <c r="BF24" s="53">
        <f t="shared" si="6"/>
        <v>0</v>
      </c>
      <c r="BG24" s="53">
        <f t="shared" si="7"/>
        <v>17</v>
      </c>
      <c r="BH24" s="53">
        <f t="shared" si="8"/>
        <v>0</v>
      </c>
      <c r="BI24" s="53">
        <f t="shared" si="9"/>
        <v>0</v>
      </c>
      <c r="BJ24" s="53">
        <v>12</v>
      </c>
    </row>
    <row r="25" spans="2:62" ht="12.75" customHeight="1">
      <c r="B25" s="65">
        <v>20</v>
      </c>
      <c r="C25" s="6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6">
        <f t="shared" si="21"/>
      </c>
      <c r="T25" s="67"/>
      <c r="U25" s="53"/>
      <c r="V25" s="68">
        <f t="shared" si="11"/>
      </c>
      <c r="W25" s="69">
        <f t="shared" si="12"/>
      </c>
      <c r="X25" s="70">
        <f t="shared" si="13"/>
      </c>
      <c r="Y25" s="53"/>
      <c r="Z25" s="71">
        <v>20</v>
      </c>
      <c r="AA25" s="72"/>
      <c r="AB25" s="53"/>
      <c r="AC25" s="53">
        <f t="shared" si="4"/>
        <v>20</v>
      </c>
      <c r="AD25" s="53">
        <f>IF(S25="",0,1)</f>
        <v>0</v>
      </c>
      <c r="AG25" s="63">
        <f t="shared" si="14"/>
        <v>21</v>
      </c>
      <c r="AH25" s="63"/>
      <c r="AI25" s="63"/>
      <c r="AJ25" s="63"/>
      <c r="AK25" s="63"/>
      <c r="AL25" s="63"/>
      <c r="AM25" s="63"/>
      <c r="AN25" s="63"/>
      <c r="AO25" s="63"/>
      <c r="AP25" s="63" t="e">
        <f t="shared" si="0"/>
        <v>#REF!</v>
      </c>
      <c r="AQ25" s="63" t="e">
        <f t="shared" si="1"/>
        <v>#REF!</v>
      </c>
      <c r="AR25" s="63" t="e">
        <f t="shared" si="2"/>
        <v>#REF!</v>
      </c>
      <c r="AS25" s="63" t="e">
        <f t="shared" si="3"/>
        <v>#REF!</v>
      </c>
      <c r="AT25" s="63"/>
      <c r="AU25" s="53">
        <f t="shared" si="15"/>
        <v>0</v>
      </c>
      <c r="AV25" s="53">
        <f t="shared" si="16"/>
        <v>0</v>
      </c>
      <c r="AW25" s="53">
        <f t="shared" si="16"/>
        <v>0</v>
      </c>
      <c r="AX25" s="53">
        <f t="shared" si="16"/>
        <v>0</v>
      </c>
      <c r="AY25" s="53">
        <f t="shared" si="16"/>
        <v>0</v>
      </c>
      <c r="AZ25" s="53">
        <f t="shared" si="16"/>
        <v>0</v>
      </c>
      <c r="BA25" s="53">
        <f t="shared" si="5"/>
        <v>0</v>
      </c>
      <c r="BB25" s="53">
        <f t="shared" si="17"/>
        <v>0</v>
      </c>
      <c r="BC25" s="53">
        <f t="shared" si="18"/>
        <v>0</v>
      </c>
      <c r="BD25" s="53">
        <f t="shared" si="19"/>
        <v>300</v>
      </c>
      <c r="BE25" s="53">
        <f t="shared" si="20"/>
        <v>0</v>
      </c>
      <c r="BF25" s="53">
        <f t="shared" si="6"/>
        <v>0</v>
      </c>
      <c r="BG25" s="53">
        <f t="shared" si="7"/>
        <v>17</v>
      </c>
      <c r="BH25" s="53">
        <f t="shared" si="8"/>
        <v>0</v>
      </c>
      <c r="BI25" s="53">
        <f t="shared" si="9"/>
        <v>0</v>
      </c>
      <c r="BJ25" s="53">
        <v>12</v>
      </c>
    </row>
    <row r="26" spans="2:62" ht="12.75" customHeight="1" hidden="1">
      <c r="B26" s="65">
        <v>21</v>
      </c>
      <c r="C26" s="63">
        <f aca="true" t="shared" si="22" ref="C26:C69">IF(B26="","",INDEX(AA$6:AA$100,AC26))</f>
        <v>0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6">
        <f t="shared" si="21"/>
      </c>
      <c r="T26" s="67"/>
      <c r="U26" s="53"/>
      <c r="V26" s="68">
        <f t="shared" si="11"/>
      </c>
      <c r="W26" s="69">
        <f t="shared" si="12"/>
      </c>
      <c r="X26" s="70">
        <f t="shared" si="13"/>
      </c>
      <c r="Y26" s="53"/>
      <c r="Z26" s="71">
        <v>21</v>
      </c>
      <c r="AA26" s="79"/>
      <c r="AB26" s="53"/>
      <c r="AC26" s="53">
        <f t="shared" si="4"/>
        <v>21</v>
      </c>
      <c r="AG26" s="63">
        <f t="shared" si="14"/>
        <v>22</v>
      </c>
      <c r="AH26" s="63">
        <f>B26</f>
        <v>21</v>
      </c>
      <c r="AI26" s="63" t="e">
        <f>IF(#REF!="",0,#REF!)</f>
        <v>#REF!</v>
      </c>
      <c r="AJ26" s="63">
        <f>MIN(D27,E27,F27,G27,H27,R27)</f>
        <v>0</v>
      </c>
      <c r="AK26" s="63">
        <f>MAX(D27,E27,F27,G27,H27,R27)</f>
        <v>0</v>
      </c>
      <c r="AL26" s="63">
        <f>AK26-AJ26</f>
        <v>0</v>
      </c>
      <c r="AM26" s="64">
        <f>MIN(AL26,AL27)</f>
        <v>0</v>
      </c>
      <c r="AN26" s="63">
        <f>300-AM26</f>
        <v>300</v>
      </c>
      <c r="AO26" s="63" t="e">
        <f>AI26*1000000+AN26*100+AG26</f>
        <v>#REF!</v>
      </c>
      <c r="AP26" s="63" t="e">
        <f t="shared" si="0"/>
        <v>#REF!</v>
      </c>
      <c r="AQ26" s="63" t="e">
        <f t="shared" si="1"/>
        <v>#REF!</v>
      </c>
      <c r="AR26" s="63" t="e">
        <f t="shared" si="2"/>
        <v>#REF!</v>
      </c>
      <c r="AS26" s="63" t="e">
        <f t="shared" si="3"/>
        <v>#REF!</v>
      </c>
      <c r="AT26" s="63"/>
      <c r="AU26" s="53">
        <f t="shared" si="15"/>
        <v>0</v>
      </c>
      <c r="AV26" s="53">
        <f t="shared" si="16"/>
        <v>0</v>
      </c>
      <c r="AW26" s="53">
        <f t="shared" si="16"/>
        <v>0</v>
      </c>
      <c r="AX26" s="53">
        <f t="shared" si="16"/>
        <v>0</v>
      </c>
      <c r="AY26" s="53">
        <f t="shared" si="16"/>
        <v>0</v>
      </c>
      <c r="AZ26" s="53">
        <f t="shared" si="16"/>
        <v>0</v>
      </c>
      <c r="BA26" s="53">
        <f t="shared" si="5"/>
        <v>0</v>
      </c>
      <c r="BB26" s="53">
        <f t="shared" si="17"/>
        <v>0</v>
      </c>
      <c r="BC26" s="53">
        <f t="shared" si="18"/>
        <v>0</v>
      </c>
      <c r="BD26" s="53">
        <f t="shared" si="19"/>
        <v>300</v>
      </c>
      <c r="BE26" s="53">
        <f t="shared" si="20"/>
        <v>0</v>
      </c>
      <c r="BF26" s="53">
        <f t="shared" si="6"/>
        <v>0</v>
      </c>
      <c r="BG26" s="53">
        <f t="shared" si="7"/>
        <v>17</v>
      </c>
      <c r="BH26" s="53">
        <f t="shared" si="8"/>
        <v>0</v>
      </c>
      <c r="BI26" s="53">
        <f t="shared" si="9"/>
        <v>0</v>
      </c>
      <c r="BJ26" s="53">
        <v>12</v>
      </c>
    </row>
    <row r="27" spans="2:62" ht="12.75" customHeight="1" hidden="1">
      <c r="B27" s="65">
        <v>22</v>
      </c>
      <c r="C27" s="63">
        <f t="shared" si="22"/>
        <v>0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>
        <f t="shared" si="21"/>
      </c>
      <c r="T27" s="67"/>
      <c r="U27" s="53"/>
      <c r="V27" s="68">
        <f t="shared" si="11"/>
      </c>
      <c r="W27" s="69">
        <f t="shared" si="12"/>
      </c>
      <c r="X27" s="70">
        <f t="shared" si="13"/>
      </c>
      <c r="Y27" s="53"/>
      <c r="Z27" s="73">
        <v>22</v>
      </c>
      <c r="AA27" s="79"/>
      <c r="AB27" s="53"/>
      <c r="AC27" s="53">
        <f t="shared" si="4"/>
        <v>22</v>
      </c>
      <c r="AD27" s="53">
        <f>IF(S27="",0,1)</f>
        <v>0</v>
      </c>
      <c r="AE27" s="53">
        <f>AD27+AD28</f>
        <v>0</v>
      </c>
      <c r="AG27" s="63">
        <f t="shared" si="14"/>
        <v>23</v>
      </c>
      <c r="AH27" s="63"/>
      <c r="AI27" s="63"/>
      <c r="AJ27" s="63">
        <f>MIN(D28,E28,F28,G28,H28,R28)</f>
        <v>0</v>
      </c>
      <c r="AK27" s="63">
        <f>MAX(D28,E28,F28,G28,H28,R28)</f>
        <v>0</v>
      </c>
      <c r="AL27" s="63">
        <f>AK27-AJ27</f>
        <v>0</v>
      </c>
      <c r="AM27" s="63"/>
      <c r="AN27" s="63"/>
      <c r="AO27" s="63"/>
      <c r="AP27" s="63" t="e">
        <f t="shared" si="0"/>
        <v>#REF!</v>
      </c>
      <c r="AQ27" s="63" t="e">
        <f t="shared" si="1"/>
        <v>#REF!</v>
      </c>
      <c r="AR27" s="63" t="e">
        <f t="shared" si="2"/>
        <v>#REF!</v>
      </c>
      <c r="AS27" s="63" t="e">
        <f t="shared" si="3"/>
        <v>#REF!</v>
      </c>
      <c r="AT27" s="63"/>
      <c r="AU27" s="53">
        <f t="shared" si="15"/>
        <v>0</v>
      </c>
      <c r="AV27" s="53">
        <f t="shared" si="16"/>
        <v>0</v>
      </c>
      <c r="AW27" s="53">
        <f t="shared" si="16"/>
        <v>0</v>
      </c>
      <c r="AX27" s="53">
        <f t="shared" si="16"/>
        <v>0</v>
      </c>
      <c r="AY27" s="53">
        <f t="shared" si="16"/>
        <v>0</v>
      </c>
      <c r="AZ27" s="53">
        <f t="shared" si="16"/>
        <v>0</v>
      </c>
      <c r="BA27" s="53">
        <f t="shared" si="5"/>
        <v>0</v>
      </c>
      <c r="BB27" s="53">
        <f t="shared" si="17"/>
        <v>0</v>
      </c>
      <c r="BC27" s="53">
        <f t="shared" si="18"/>
        <v>0</v>
      </c>
      <c r="BD27" s="53">
        <f t="shared" si="19"/>
        <v>300</v>
      </c>
      <c r="BE27" s="53">
        <f t="shared" si="20"/>
        <v>0</v>
      </c>
      <c r="BF27" s="53">
        <f t="shared" si="6"/>
        <v>0</v>
      </c>
      <c r="BG27" s="53">
        <f t="shared" si="7"/>
        <v>17</v>
      </c>
      <c r="BH27" s="53">
        <f t="shared" si="8"/>
        <v>0</v>
      </c>
      <c r="BI27" s="53">
        <f t="shared" si="9"/>
        <v>0</v>
      </c>
      <c r="BJ27" s="53">
        <v>12</v>
      </c>
    </row>
    <row r="28" spans="2:62" ht="12.75" customHeight="1" hidden="1">
      <c r="B28" s="65">
        <v>23</v>
      </c>
      <c r="C28" s="63">
        <f t="shared" si="22"/>
        <v>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>
        <f t="shared" si="21"/>
      </c>
      <c r="T28" s="67"/>
      <c r="U28" s="53"/>
      <c r="V28" s="68">
        <f t="shared" si="11"/>
      </c>
      <c r="W28" s="69">
        <f t="shared" si="12"/>
      </c>
      <c r="X28" s="70">
        <f t="shared" si="13"/>
      </c>
      <c r="Y28" s="53"/>
      <c r="Z28" s="74">
        <v>23</v>
      </c>
      <c r="AA28" s="79"/>
      <c r="AB28" s="53"/>
      <c r="AC28" s="53">
        <f t="shared" si="4"/>
        <v>23</v>
      </c>
      <c r="AD28" s="53">
        <f>IF(S28="",0,1)</f>
        <v>0</v>
      </c>
      <c r="AG28" s="63">
        <f t="shared" si="14"/>
        <v>24</v>
      </c>
      <c r="AH28" s="63"/>
      <c r="AI28" s="63"/>
      <c r="AJ28" s="63"/>
      <c r="AK28" s="63"/>
      <c r="AL28" s="63"/>
      <c r="AM28" s="63"/>
      <c r="AN28" s="63"/>
      <c r="AO28" s="63"/>
      <c r="AP28" s="63" t="e">
        <f t="shared" si="0"/>
        <v>#REF!</v>
      </c>
      <c r="AQ28" s="63" t="e">
        <f t="shared" si="1"/>
        <v>#REF!</v>
      </c>
      <c r="AR28" s="63" t="e">
        <f t="shared" si="2"/>
        <v>#REF!</v>
      </c>
      <c r="AS28" s="63" t="e">
        <f t="shared" si="3"/>
        <v>#REF!</v>
      </c>
      <c r="AT28" s="63"/>
      <c r="AU28" s="53">
        <f t="shared" si="15"/>
        <v>0</v>
      </c>
      <c r="AV28" s="53">
        <f t="shared" si="16"/>
        <v>0</v>
      </c>
      <c r="AW28" s="53">
        <f t="shared" si="16"/>
        <v>0</v>
      </c>
      <c r="AX28" s="53">
        <f t="shared" si="16"/>
        <v>0</v>
      </c>
      <c r="AY28" s="53">
        <f t="shared" si="16"/>
        <v>0</v>
      </c>
      <c r="AZ28" s="53">
        <f t="shared" si="16"/>
        <v>0</v>
      </c>
      <c r="BA28" s="53">
        <f t="shared" si="5"/>
        <v>0</v>
      </c>
      <c r="BB28" s="53">
        <f t="shared" si="17"/>
        <v>0</v>
      </c>
      <c r="BC28" s="53">
        <f t="shared" si="18"/>
        <v>0</v>
      </c>
      <c r="BD28" s="53">
        <f t="shared" si="19"/>
        <v>300</v>
      </c>
      <c r="BE28" s="53">
        <f t="shared" si="20"/>
        <v>0</v>
      </c>
      <c r="BF28" s="53">
        <f t="shared" si="6"/>
        <v>0</v>
      </c>
      <c r="BG28" s="53">
        <f t="shared" si="7"/>
        <v>17</v>
      </c>
      <c r="BH28" s="53">
        <f t="shared" si="8"/>
        <v>0</v>
      </c>
      <c r="BI28" s="53">
        <f t="shared" si="9"/>
        <v>0</v>
      </c>
      <c r="BJ28" s="53">
        <v>12</v>
      </c>
    </row>
    <row r="29" spans="2:62" ht="12.75" customHeight="1" hidden="1">
      <c r="B29" s="65">
        <v>24</v>
      </c>
      <c r="C29" s="63">
        <f t="shared" si="22"/>
        <v>0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>
        <f t="shared" si="21"/>
      </c>
      <c r="T29" s="67"/>
      <c r="U29" s="53"/>
      <c r="V29" s="68">
        <f t="shared" si="11"/>
      </c>
      <c r="W29" s="69">
        <f t="shared" si="12"/>
      </c>
      <c r="X29" s="70">
        <f t="shared" si="13"/>
      </c>
      <c r="Y29" s="53"/>
      <c r="Z29" s="77">
        <v>24</v>
      </c>
      <c r="AA29" s="79"/>
      <c r="AB29" s="53"/>
      <c r="AC29" s="53">
        <f t="shared" si="4"/>
        <v>24</v>
      </c>
      <c r="AG29" s="63">
        <f t="shared" si="14"/>
        <v>25</v>
      </c>
      <c r="AH29" s="63">
        <f>B29</f>
        <v>24</v>
      </c>
      <c r="AI29" s="63" t="e">
        <f>IF(#REF!="",0,#REF!)</f>
        <v>#REF!</v>
      </c>
      <c r="AJ29" s="63">
        <f>MIN(D30,E30,F30,G30,H30,R30)</f>
        <v>0</v>
      </c>
      <c r="AK29" s="63">
        <f>MAX(D30,E30,F30,G30,H30,R30)</f>
        <v>0</v>
      </c>
      <c r="AL29" s="63">
        <f>AK29-AJ29</f>
        <v>0</v>
      </c>
      <c r="AM29" s="64">
        <f>MIN(AL29,AL30)</f>
        <v>0</v>
      </c>
      <c r="AN29" s="63">
        <f>300-AM29</f>
        <v>300</v>
      </c>
      <c r="AO29" s="63" t="e">
        <f>AI29*1000000+AN29*100+AG29</f>
        <v>#REF!</v>
      </c>
      <c r="AP29" s="63" t="e">
        <f t="shared" si="0"/>
        <v>#REF!</v>
      </c>
      <c r="AQ29" s="63" t="e">
        <f t="shared" si="1"/>
        <v>#REF!</v>
      </c>
      <c r="AR29" s="63" t="e">
        <f t="shared" si="2"/>
        <v>#REF!</v>
      </c>
      <c r="AS29" s="63" t="e">
        <f t="shared" si="3"/>
        <v>#REF!</v>
      </c>
      <c r="AT29" s="63"/>
      <c r="AU29" s="53">
        <f t="shared" si="15"/>
        <v>0</v>
      </c>
      <c r="AV29" s="53">
        <f t="shared" si="16"/>
        <v>0</v>
      </c>
      <c r="AW29" s="53">
        <f t="shared" si="16"/>
        <v>0</v>
      </c>
      <c r="AX29" s="53">
        <f t="shared" si="16"/>
        <v>0</v>
      </c>
      <c r="AY29" s="53">
        <f t="shared" si="16"/>
        <v>0</v>
      </c>
      <c r="AZ29" s="53">
        <f t="shared" si="16"/>
        <v>0</v>
      </c>
      <c r="BA29" s="53">
        <f t="shared" si="5"/>
        <v>0</v>
      </c>
      <c r="BB29" s="53">
        <f t="shared" si="17"/>
        <v>0</v>
      </c>
      <c r="BC29" s="53">
        <f t="shared" si="18"/>
        <v>0</v>
      </c>
      <c r="BD29" s="53">
        <f t="shared" si="19"/>
        <v>300</v>
      </c>
      <c r="BE29" s="53">
        <f t="shared" si="20"/>
        <v>0</v>
      </c>
      <c r="BF29" s="53">
        <f t="shared" si="6"/>
        <v>0</v>
      </c>
      <c r="BG29" s="53">
        <f t="shared" si="7"/>
        <v>17</v>
      </c>
      <c r="BH29" s="53">
        <f t="shared" si="8"/>
        <v>0</v>
      </c>
      <c r="BI29" s="53">
        <f t="shared" si="9"/>
        <v>0</v>
      </c>
      <c r="BJ29" s="53">
        <v>12</v>
      </c>
    </row>
    <row r="30" spans="2:62" ht="12.75" customHeight="1" hidden="1">
      <c r="B30" s="65">
        <v>25</v>
      </c>
      <c r="C30" s="63">
        <f t="shared" si="22"/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>
        <f t="shared" si="21"/>
      </c>
      <c r="T30" s="67"/>
      <c r="U30" s="53"/>
      <c r="V30" s="68">
        <f t="shared" si="11"/>
      </c>
      <c r="W30" s="69">
        <f t="shared" si="12"/>
      </c>
      <c r="X30" s="70">
        <f t="shared" si="13"/>
      </c>
      <c r="Y30" s="53"/>
      <c r="Z30" s="71">
        <v>25</v>
      </c>
      <c r="AA30" s="79"/>
      <c r="AB30" s="53"/>
      <c r="AC30" s="53">
        <f t="shared" si="4"/>
        <v>25</v>
      </c>
      <c r="AD30" s="53">
        <f>IF(S30="",0,1)</f>
        <v>0</v>
      </c>
      <c r="AE30" s="53">
        <f>AD30+AD31</f>
        <v>0</v>
      </c>
      <c r="AG30" s="63">
        <f t="shared" si="14"/>
        <v>26</v>
      </c>
      <c r="AH30" s="63"/>
      <c r="AI30" s="63"/>
      <c r="AJ30" s="63">
        <f>MIN(D31,E31,F31,G31,H31,R31)</f>
        <v>0</v>
      </c>
      <c r="AK30" s="63">
        <f>MAX(D31,E31,F31,G31,H31,R31)</f>
        <v>0</v>
      </c>
      <c r="AL30" s="63">
        <f>AK30-AJ30</f>
        <v>0</v>
      </c>
      <c r="AM30" s="63"/>
      <c r="AN30" s="63"/>
      <c r="AO30" s="63"/>
      <c r="AP30" s="63" t="e">
        <f t="shared" si="0"/>
        <v>#REF!</v>
      </c>
      <c r="AQ30" s="63" t="e">
        <f t="shared" si="1"/>
        <v>#REF!</v>
      </c>
      <c r="AR30" s="63" t="e">
        <f t="shared" si="2"/>
        <v>#REF!</v>
      </c>
      <c r="AS30" s="63" t="e">
        <f t="shared" si="3"/>
        <v>#REF!</v>
      </c>
      <c r="AT30" s="63"/>
      <c r="AU30" s="53">
        <f t="shared" si="15"/>
        <v>0</v>
      </c>
      <c r="AV30" s="53">
        <f t="shared" si="16"/>
        <v>0</v>
      </c>
      <c r="AW30" s="53">
        <f t="shared" si="16"/>
        <v>0</v>
      </c>
      <c r="AX30" s="53">
        <f t="shared" si="16"/>
        <v>0</v>
      </c>
      <c r="AY30" s="53">
        <f t="shared" si="16"/>
        <v>0</v>
      </c>
      <c r="AZ30" s="53">
        <f t="shared" si="16"/>
        <v>0</v>
      </c>
      <c r="BA30" s="53">
        <f t="shared" si="5"/>
        <v>0</v>
      </c>
      <c r="BB30" s="53">
        <f t="shared" si="17"/>
        <v>0</v>
      </c>
      <c r="BC30" s="53">
        <f t="shared" si="18"/>
        <v>0</v>
      </c>
      <c r="BD30" s="53">
        <f t="shared" si="19"/>
        <v>300</v>
      </c>
      <c r="BE30" s="53">
        <f t="shared" si="20"/>
        <v>0</v>
      </c>
      <c r="BF30" s="53">
        <f t="shared" si="6"/>
        <v>0</v>
      </c>
      <c r="BG30" s="53">
        <f t="shared" si="7"/>
        <v>17</v>
      </c>
      <c r="BH30" s="53">
        <f t="shared" si="8"/>
        <v>0</v>
      </c>
      <c r="BI30" s="53">
        <f t="shared" si="9"/>
        <v>0</v>
      </c>
      <c r="BJ30" s="53">
        <v>12</v>
      </c>
    </row>
    <row r="31" spans="2:62" ht="12.75" customHeight="1" hidden="1">
      <c r="B31" s="65">
        <v>26</v>
      </c>
      <c r="C31" s="63">
        <f t="shared" si="22"/>
        <v>0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6">
        <f t="shared" si="21"/>
      </c>
      <c r="T31" s="67"/>
      <c r="U31" s="53"/>
      <c r="V31" s="68">
        <f t="shared" si="11"/>
      </c>
      <c r="W31" s="69">
        <f t="shared" si="12"/>
      </c>
      <c r="X31" s="70">
        <f t="shared" si="13"/>
      </c>
      <c r="Y31" s="53"/>
      <c r="Z31" s="71">
        <v>26</v>
      </c>
      <c r="AA31" s="79"/>
      <c r="AB31" s="53"/>
      <c r="AC31" s="53">
        <f t="shared" si="4"/>
        <v>26</v>
      </c>
      <c r="AD31" s="53">
        <f>IF(S31="",0,1)</f>
        <v>0</v>
      </c>
      <c r="AG31" s="63">
        <f t="shared" si="14"/>
        <v>27</v>
      </c>
      <c r="AH31" s="63"/>
      <c r="AI31" s="63"/>
      <c r="AJ31" s="63"/>
      <c r="AK31" s="63"/>
      <c r="AL31" s="63"/>
      <c r="AM31" s="63"/>
      <c r="AN31" s="63"/>
      <c r="AO31" s="63"/>
      <c r="AP31" s="63" t="e">
        <f t="shared" si="0"/>
        <v>#REF!</v>
      </c>
      <c r="AQ31" s="63" t="e">
        <f t="shared" si="1"/>
        <v>#REF!</v>
      </c>
      <c r="AR31" s="63" t="e">
        <f t="shared" si="2"/>
        <v>#REF!</v>
      </c>
      <c r="AS31" s="63" t="e">
        <f t="shared" si="3"/>
        <v>#REF!</v>
      </c>
      <c r="AT31" s="63"/>
      <c r="AU31" s="53">
        <f t="shared" si="15"/>
        <v>0</v>
      </c>
      <c r="AV31" s="53">
        <f t="shared" si="16"/>
        <v>0</v>
      </c>
      <c r="AW31" s="53">
        <f t="shared" si="16"/>
        <v>0</v>
      </c>
      <c r="AX31" s="53">
        <f t="shared" si="16"/>
        <v>0</v>
      </c>
      <c r="AY31" s="53">
        <f t="shared" si="16"/>
        <v>0</v>
      </c>
      <c r="AZ31" s="53">
        <f t="shared" si="16"/>
        <v>0</v>
      </c>
      <c r="BA31" s="53">
        <f t="shared" si="5"/>
        <v>0</v>
      </c>
      <c r="BB31" s="53">
        <f t="shared" si="17"/>
        <v>0</v>
      </c>
      <c r="BC31" s="53">
        <f t="shared" si="18"/>
        <v>0</v>
      </c>
      <c r="BD31" s="53">
        <f t="shared" si="19"/>
        <v>300</v>
      </c>
      <c r="BE31" s="53">
        <f t="shared" si="20"/>
        <v>0</v>
      </c>
      <c r="BF31" s="53">
        <f t="shared" si="6"/>
        <v>0</v>
      </c>
      <c r="BG31" s="53">
        <f t="shared" si="7"/>
        <v>17</v>
      </c>
      <c r="BH31" s="53">
        <f t="shared" si="8"/>
        <v>0</v>
      </c>
      <c r="BI31" s="53">
        <f t="shared" si="9"/>
        <v>0</v>
      </c>
      <c r="BJ31" s="53">
        <v>12</v>
      </c>
    </row>
    <row r="32" spans="2:62" ht="12.75" customHeight="1" hidden="1">
      <c r="B32" s="65">
        <v>27</v>
      </c>
      <c r="C32" s="63">
        <f t="shared" si="22"/>
        <v>0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6">
        <f t="shared" si="21"/>
      </c>
      <c r="T32" s="67"/>
      <c r="U32" s="53"/>
      <c r="V32" s="68">
        <f t="shared" si="11"/>
      </c>
      <c r="W32" s="69">
        <f t="shared" si="12"/>
      </c>
      <c r="X32" s="70">
        <f t="shared" si="13"/>
      </c>
      <c r="Y32" s="53"/>
      <c r="Z32" s="73">
        <v>27</v>
      </c>
      <c r="AA32" s="79"/>
      <c r="AB32" s="53"/>
      <c r="AC32" s="53">
        <f t="shared" si="4"/>
        <v>27</v>
      </c>
      <c r="AG32" s="63">
        <f t="shared" si="14"/>
        <v>28</v>
      </c>
      <c r="AH32" s="63">
        <f>B32</f>
        <v>27</v>
      </c>
      <c r="AI32" s="63" t="e">
        <f>IF(#REF!="",0,#REF!)</f>
        <v>#REF!</v>
      </c>
      <c r="AJ32" s="63">
        <f>MIN(D33,E33,F33,G33,H33,R33)</f>
        <v>0</v>
      </c>
      <c r="AK32" s="63">
        <f>MAX(D33,E33,F33,G33,H33,R33)</f>
        <v>0</v>
      </c>
      <c r="AL32" s="63">
        <f>AK32-AJ32</f>
        <v>0</v>
      </c>
      <c r="AM32" s="64">
        <f>MIN(AL32,AL33)</f>
        <v>0</v>
      </c>
      <c r="AN32" s="63">
        <f>300-AM32</f>
        <v>300</v>
      </c>
      <c r="AO32" s="63" t="e">
        <f>AI32*1000000+AN32*100+AG32</f>
        <v>#REF!</v>
      </c>
      <c r="AP32" s="63" t="e">
        <f t="shared" si="0"/>
        <v>#REF!</v>
      </c>
      <c r="AQ32" s="63" t="e">
        <f t="shared" si="1"/>
        <v>#REF!</v>
      </c>
      <c r="AR32" s="63" t="e">
        <f t="shared" si="2"/>
        <v>#REF!</v>
      </c>
      <c r="AS32" s="63" t="e">
        <f t="shared" si="3"/>
        <v>#REF!</v>
      </c>
      <c r="AT32" s="63"/>
      <c r="AU32" s="53">
        <f t="shared" si="15"/>
        <v>0</v>
      </c>
      <c r="AV32" s="53">
        <f t="shared" si="16"/>
        <v>0</v>
      </c>
      <c r="AW32" s="53">
        <f t="shared" si="16"/>
        <v>0</v>
      </c>
      <c r="AX32" s="53">
        <f t="shared" si="16"/>
        <v>0</v>
      </c>
      <c r="AY32" s="53">
        <f t="shared" si="16"/>
        <v>0</v>
      </c>
      <c r="AZ32" s="53">
        <f t="shared" si="16"/>
        <v>0</v>
      </c>
      <c r="BA32" s="53">
        <f t="shared" si="5"/>
        <v>0</v>
      </c>
      <c r="BB32" s="53">
        <f t="shared" si="17"/>
        <v>0</v>
      </c>
      <c r="BC32" s="53">
        <f t="shared" si="18"/>
        <v>0</v>
      </c>
      <c r="BD32" s="53">
        <f t="shared" si="19"/>
        <v>300</v>
      </c>
      <c r="BE32" s="53">
        <f t="shared" si="20"/>
        <v>0</v>
      </c>
      <c r="BF32" s="53">
        <f t="shared" si="6"/>
        <v>0</v>
      </c>
      <c r="BG32" s="53">
        <f t="shared" si="7"/>
        <v>17</v>
      </c>
      <c r="BH32" s="53">
        <f t="shared" si="8"/>
        <v>0</v>
      </c>
      <c r="BI32" s="53">
        <f t="shared" si="9"/>
        <v>0</v>
      </c>
      <c r="BJ32" s="53">
        <v>12</v>
      </c>
    </row>
    <row r="33" spans="2:62" ht="12.75" customHeight="1" hidden="1">
      <c r="B33" s="65">
        <v>28</v>
      </c>
      <c r="C33" s="63">
        <f t="shared" si="22"/>
        <v>0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>
        <f t="shared" si="21"/>
      </c>
      <c r="T33" s="67"/>
      <c r="U33" s="53"/>
      <c r="V33" s="68">
        <f t="shared" si="11"/>
      </c>
      <c r="W33" s="69">
        <f t="shared" si="12"/>
      </c>
      <c r="X33" s="70">
        <f t="shared" si="13"/>
      </c>
      <c r="Y33" s="53"/>
      <c r="Z33" s="74">
        <v>28</v>
      </c>
      <c r="AA33" s="79"/>
      <c r="AB33" s="53"/>
      <c r="AC33" s="53">
        <f t="shared" si="4"/>
        <v>28</v>
      </c>
      <c r="AD33" s="53">
        <f>IF(S33="",0,1)</f>
        <v>0</v>
      </c>
      <c r="AE33" s="53">
        <f>AD33+AD34</f>
        <v>0</v>
      </c>
      <c r="AG33" s="63">
        <f t="shared" si="14"/>
        <v>29</v>
      </c>
      <c r="AH33" s="63"/>
      <c r="AI33" s="63"/>
      <c r="AJ33" s="63">
        <f>MIN(D34,E34,F34,G34,H34,R34)</f>
        <v>0</v>
      </c>
      <c r="AK33" s="63">
        <f>MAX(D34,E34,F34,G34,H34,R34)</f>
        <v>0</v>
      </c>
      <c r="AL33" s="63">
        <f>AK33-AJ33</f>
        <v>0</v>
      </c>
      <c r="AM33" s="63"/>
      <c r="AN33" s="63"/>
      <c r="AO33" s="63"/>
      <c r="AP33" s="63" t="e">
        <f t="shared" si="0"/>
        <v>#REF!</v>
      </c>
      <c r="AQ33" s="63" t="e">
        <f t="shared" si="1"/>
        <v>#REF!</v>
      </c>
      <c r="AR33" s="63" t="e">
        <f t="shared" si="2"/>
        <v>#REF!</v>
      </c>
      <c r="AS33" s="63" t="e">
        <f t="shared" si="3"/>
        <v>#REF!</v>
      </c>
      <c r="AT33" s="63"/>
      <c r="AU33" s="53">
        <f t="shared" si="15"/>
        <v>0</v>
      </c>
      <c r="AV33" s="53">
        <f t="shared" si="16"/>
        <v>0</v>
      </c>
      <c r="AW33" s="53">
        <f t="shared" si="16"/>
        <v>0</v>
      </c>
      <c r="AX33" s="53">
        <f t="shared" si="16"/>
        <v>0</v>
      </c>
      <c r="AY33" s="53">
        <f t="shared" si="16"/>
        <v>0</v>
      </c>
      <c r="AZ33" s="53">
        <f t="shared" si="16"/>
        <v>0</v>
      </c>
      <c r="BA33" s="53">
        <f t="shared" si="5"/>
        <v>0</v>
      </c>
      <c r="BB33" s="53">
        <f t="shared" si="17"/>
        <v>0</v>
      </c>
      <c r="BC33" s="53">
        <f t="shared" si="18"/>
        <v>0</v>
      </c>
      <c r="BD33" s="53">
        <f t="shared" si="19"/>
        <v>300</v>
      </c>
      <c r="BE33" s="53">
        <f t="shared" si="20"/>
        <v>0</v>
      </c>
      <c r="BF33" s="53">
        <f t="shared" si="6"/>
        <v>0</v>
      </c>
      <c r="BG33" s="53">
        <f t="shared" si="7"/>
        <v>17</v>
      </c>
      <c r="BH33" s="53">
        <f t="shared" si="8"/>
        <v>0</v>
      </c>
      <c r="BI33" s="53">
        <f t="shared" si="9"/>
        <v>0</v>
      </c>
      <c r="BJ33" s="53">
        <v>12</v>
      </c>
    </row>
    <row r="34" spans="2:62" ht="12.75" customHeight="1" hidden="1">
      <c r="B34" s="65">
        <v>29</v>
      </c>
      <c r="C34" s="63">
        <f t="shared" si="22"/>
        <v>0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6">
        <f t="shared" si="21"/>
      </c>
      <c r="T34" s="67"/>
      <c r="U34" s="53"/>
      <c r="V34" s="68">
        <f t="shared" si="11"/>
      </c>
      <c r="W34" s="69">
        <f t="shared" si="12"/>
      </c>
      <c r="X34" s="70">
        <f t="shared" si="13"/>
      </c>
      <c r="Y34" s="53"/>
      <c r="Z34" s="77">
        <v>29</v>
      </c>
      <c r="AA34" s="79"/>
      <c r="AB34" s="53"/>
      <c r="AC34" s="53">
        <f t="shared" si="4"/>
        <v>29</v>
      </c>
      <c r="AD34" s="53">
        <f>IF(S34="",0,1)</f>
        <v>0</v>
      </c>
      <c r="AG34" s="63">
        <f t="shared" si="14"/>
        <v>30</v>
      </c>
      <c r="AH34" s="63"/>
      <c r="AI34" s="63"/>
      <c r="AJ34" s="63"/>
      <c r="AK34" s="63"/>
      <c r="AL34" s="63"/>
      <c r="AM34" s="63"/>
      <c r="AN34" s="63"/>
      <c r="AO34" s="63"/>
      <c r="AP34" s="63" t="e">
        <f t="shared" si="0"/>
        <v>#REF!</v>
      </c>
      <c r="AQ34" s="63" t="e">
        <f t="shared" si="1"/>
        <v>#REF!</v>
      </c>
      <c r="AR34" s="63" t="e">
        <f t="shared" si="2"/>
        <v>#REF!</v>
      </c>
      <c r="AS34" s="63" t="e">
        <f t="shared" si="3"/>
        <v>#REF!</v>
      </c>
      <c r="AT34" s="63"/>
      <c r="AU34" s="53">
        <f t="shared" si="15"/>
        <v>0</v>
      </c>
      <c r="AV34" s="53">
        <f t="shared" si="16"/>
        <v>0</v>
      </c>
      <c r="AW34" s="53">
        <f t="shared" si="16"/>
        <v>0</v>
      </c>
      <c r="AX34" s="53">
        <f t="shared" si="16"/>
        <v>0</v>
      </c>
      <c r="AY34" s="53">
        <f t="shared" si="16"/>
        <v>0</v>
      </c>
      <c r="AZ34" s="53">
        <f t="shared" si="16"/>
        <v>0</v>
      </c>
      <c r="BA34" s="53">
        <f t="shared" si="5"/>
        <v>0</v>
      </c>
      <c r="BB34" s="53">
        <f t="shared" si="17"/>
        <v>0</v>
      </c>
      <c r="BC34" s="53">
        <f t="shared" si="18"/>
        <v>0</v>
      </c>
      <c r="BD34" s="53">
        <f t="shared" si="19"/>
        <v>300</v>
      </c>
      <c r="BE34" s="53">
        <f t="shared" si="20"/>
        <v>0</v>
      </c>
      <c r="BF34" s="53">
        <f t="shared" si="6"/>
        <v>0</v>
      </c>
      <c r="BG34" s="53">
        <f t="shared" si="7"/>
        <v>17</v>
      </c>
      <c r="BH34" s="53">
        <f t="shared" si="8"/>
        <v>0</v>
      </c>
      <c r="BI34" s="53">
        <f t="shared" si="9"/>
        <v>0</v>
      </c>
      <c r="BJ34" s="53">
        <v>12</v>
      </c>
    </row>
    <row r="35" spans="2:62" ht="12.75" customHeight="1" hidden="1">
      <c r="B35" s="65">
        <v>30</v>
      </c>
      <c r="C35" s="63">
        <f t="shared" si="22"/>
        <v>0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>
        <f t="shared" si="21"/>
      </c>
      <c r="T35" s="67"/>
      <c r="U35" s="53"/>
      <c r="V35" s="68">
        <f t="shared" si="11"/>
      </c>
      <c r="W35" s="69">
        <f t="shared" si="12"/>
      </c>
      <c r="X35" s="70">
        <f t="shared" si="13"/>
      </c>
      <c r="Y35" s="53"/>
      <c r="Z35" s="71">
        <v>30</v>
      </c>
      <c r="AA35" s="80"/>
      <c r="AB35" s="53"/>
      <c r="AC35" s="53">
        <f t="shared" si="4"/>
        <v>30</v>
      </c>
      <c r="AG35" s="63">
        <f t="shared" si="14"/>
        <v>31</v>
      </c>
      <c r="AH35" s="63">
        <f>B35</f>
        <v>30</v>
      </c>
      <c r="AI35" s="63" t="e">
        <f>IF(#REF!="",0,#REF!)</f>
        <v>#REF!</v>
      </c>
      <c r="AJ35" s="63">
        <f>MIN(D36,E36,F36,G36,H36,R36)</f>
        <v>0</v>
      </c>
      <c r="AK35" s="63">
        <f>MAX(D36,E36,F36,G36,H36,R36)</f>
        <v>0</v>
      </c>
      <c r="AL35" s="63">
        <f>AK35-AJ35</f>
        <v>0</v>
      </c>
      <c r="AM35" s="64">
        <f>MIN(AL35,AL36)</f>
        <v>0</v>
      </c>
      <c r="AN35" s="63">
        <f>300-AM35</f>
        <v>300</v>
      </c>
      <c r="AO35" s="63" t="e">
        <f>AI35*1000000+AN35*100+AG35</f>
        <v>#REF!</v>
      </c>
      <c r="AP35" s="63" t="e">
        <f t="shared" si="0"/>
        <v>#REF!</v>
      </c>
      <c r="AQ35" s="63" t="e">
        <f t="shared" si="1"/>
        <v>#REF!</v>
      </c>
      <c r="AR35" s="63" t="e">
        <f t="shared" si="2"/>
        <v>#REF!</v>
      </c>
      <c r="AS35" s="63" t="e">
        <f t="shared" si="3"/>
        <v>#REF!</v>
      </c>
      <c r="AT35" s="63"/>
      <c r="AU35" s="53">
        <f t="shared" si="15"/>
        <v>0</v>
      </c>
      <c r="AV35" s="53">
        <f t="shared" si="16"/>
        <v>0</v>
      </c>
      <c r="AW35" s="53">
        <f t="shared" si="16"/>
        <v>0</v>
      </c>
      <c r="AX35" s="53">
        <f t="shared" si="16"/>
        <v>0</v>
      </c>
      <c r="AY35" s="53">
        <f t="shared" si="16"/>
        <v>0</v>
      </c>
      <c r="AZ35" s="53">
        <f t="shared" si="16"/>
        <v>0</v>
      </c>
      <c r="BA35" s="53">
        <f t="shared" si="5"/>
        <v>0</v>
      </c>
      <c r="BB35" s="53">
        <f t="shared" si="17"/>
        <v>0</v>
      </c>
      <c r="BC35" s="53">
        <f t="shared" si="18"/>
        <v>0</v>
      </c>
      <c r="BD35" s="53">
        <f t="shared" si="19"/>
        <v>300</v>
      </c>
      <c r="BE35" s="53">
        <f t="shared" si="20"/>
        <v>0</v>
      </c>
      <c r="BF35" s="53">
        <f t="shared" si="6"/>
        <v>0</v>
      </c>
      <c r="BG35" s="53">
        <f t="shared" si="7"/>
        <v>17</v>
      </c>
      <c r="BH35" s="53">
        <f t="shared" si="8"/>
        <v>0</v>
      </c>
      <c r="BI35" s="53">
        <f t="shared" si="9"/>
        <v>0</v>
      </c>
      <c r="BJ35" s="53">
        <v>12</v>
      </c>
    </row>
    <row r="36" spans="2:62" ht="12.75" customHeight="1" hidden="1">
      <c r="B36" s="65">
        <v>31</v>
      </c>
      <c r="C36" s="63">
        <f t="shared" si="22"/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6">
        <f t="shared" si="21"/>
      </c>
      <c r="T36" s="67"/>
      <c r="U36" s="53"/>
      <c r="V36" s="68">
        <f t="shared" si="11"/>
      </c>
      <c r="W36" s="69">
        <f t="shared" si="12"/>
      </c>
      <c r="X36" s="70">
        <f t="shared" si="13"/>
      </c>
      <c r="Y36" s="53"/>
      <c r="Z36" s="71">
        <v>31</v>
      </c>
      <c r="AA36" s="80"/>
      <c r="AB36" s="53"/>
      <c r="AC36" s="53">
        <f t="shared" si="4"/>
        <v>31</v>
      </c>
      <c r="AD36" s="53">
        <f>IF(S36="",0,1)</f>
        <v>0</v>
      </c>
      <c r="AE36" s="53">
        <f>AD36+AD37</f>
        <v>0</v>
      </c>
      <c r="AG36" s="63">
        <f t="shared" si="14"/>
        <v>32</v>
      </c>
      <c r="AH36" s="63"/>
      <c r="AI36" s="63"/>
      <c r="AJ36" s="63">
        <f>MIN(D37,E37,F37,G37,H37,R37)</f>
        <v>0</v>
      </c>
      <c r="AK36" s="63">
        <f>MAX(D37,E37,F37,G37,H37,R37)</f>
        <v>0</v>
      </c>
      <c r="AL36" s="63">
        <f>AK36-AJ36</f>
        <v>0</v>
      </c>
      <c r="AM36" s="63"/>
      <c r="AN36" s="63"/>
      <c r="AO36" s="63"/>
      <c r="AP36" s="63" t="e">
        <f t="shared" si="0"/>
        <v>#REF!</v>
      </c>
      <c r="AQ36" s="63" t="e">
        <f t="shared" si="1"/>
        <v>#REF!</v>
      </c>
      <c r="AR36" s="63" t="e">
        <f t="shared" si="2"/>
        <v>#REF!</v>
      </c>
      <c r="AS36" s="63" t="e">
        <f t="shared" si="3"/>
        <v>#REF!</v>
      </c>
      <c r="AT36" s="63"/>
      <c r="AU36" s="53">
        <f t="shared" si="15"/>
        <v>0</v>
      </c>
      <c r="AV36" s="53">
        <f t="shared" si="16"/>
        <v>0</v>
      </c>
      <c r="AW36" s="53">
        <f t="shared" si="16"/>
        <v>0</v>
      </c>
      <c r="AX36" s="53">
        <f t="shared" si="16"/>
        <v>0</v>
      </c>
      <c r="AY36" s="53">
        <f t="shared" si="16"/>
        <v>0</v>
      </c>
      <c r="AZ36" s="53">
        <f t="shared" si="16"/>
        <v>0</v>
      </c>
      <c r="BA36" s="53">
        <f t="shared" si="5"/>
        <v>0</v>
      </c>
      <c r="BB36" s="53">
        <f t="shared" si="17"/>
        <v>0</v>
      </c>
      <c r="BC36" s="53">
        <f t="shared" si="18"/>
        <v>0</v>
      </c>
      <c r="BD36" s="53">
        <f t="shared" si="19"/>
        <v>300</v>
      </c>
      <c r="BE36" s="53">
        <f t="shared" si="20"/>
        <v>0</v>
      </c>
      <c r="BF36" s="53">
        <f t="shared" si="6"/>
        <v>0</v>
      </c>
      <c r="BG36" s="53">
        <f t="shared" si="7"/>
        <v>17</v>
      </c>
      <c r="BH36" s="53">
        <f t="shared" si="8"/>
        <v>0</v>
      </c>
      <c r="BI36" s="53">
        <f t="shared" si="9"/>
        <v>0</v>
      </c>
      <c r="BJ36" s="53">
        <v>12</v>
      </c>
    </row>
    <row r="37" spans="2:62" ht="12.75" customHeight="1" hidden="1">
      <c r="B37" s="65">
        <v>32</v>
      </c>
      <c r="C37" s="63">
        <f t="shared" si="22"/>
        <v>0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>
        <f t="shared" si="21"/>
      </c>
      <c r="T37" s="67"/>
      <c r="U37" s="53"/>
      <c r="V37" s="68">
        <f t="shared" si="11"/>
      </c>
      <c r="W37" s="69">
        <f t="shared" si="12"/>
      </c>
      <c r="X37" s="70">
        <f t="shared" si="13"/>
      </c>
      <c r="Y37" s="53"/>
      <c r="Z37" s="73">
        <v>32</v>
      </c>
      <c r="AA37" s="79"/>
      <c r="AB37" s="53"/>
      <c r="AC37" s="53">
        <f t="shared" si="4"/>
        <v>32</v>
      </c>
      <c r="AD37" s="53">
        <f>IF(S37="",0,1)</f>
        <v>0</v>
      </c>
      <c r="AG37" s="63">
        <f t="shared" si="14"/>
        <v>33</v>
      </c>
      <c r="AH37" s="63"/>
      <c r="AI37" s="63"/>
      <c r="AJ37" s="63"/>
      <c r="AK37" s="63"/>
      <c r="AL37" s="63"/>
      <c r="AM37" s="63"/>
      <c r="AN37" s="63"/>
      <c r="AO37" s="63"/>
      <c r="AP37" s="63" t="e">
        <f t="shared" si="0"/>
        <v>#REF!</v>
      </c>
      <c r="AQ37" s="63" t="e">
        <f t="shared" si="1"/>
        <v>#REF!</v>
      </c>
      <c r="AR37" s="63" t="e">
        <f t="shared" si="2"/>
        <v>#REF!</v>
      </c>
      <c r="AS37" s="63" t="e">
        <f t="shared" si="3"/>
        <v>#REF!</v>
      </c>
      <c r="AT37" s="63"/>
      <c r="AU37" s="53">
        <f t="shared" si="15"/>
        <v>0</v>
      </c>
      <c r="AV37" s="53">
        <f t="shared" si="16"/>
        <v>0</v>
      </c>
      <c r="AW37" s="53">
        <f t="shared" si="16"/>
        <v>0</v>
      </c>
      <c r="AX37" s="53">
        <f t="shared" si="16"/>
        <v>0</v>
      </c>
      <c r="AY37" s="53">
        <f t="shared" si="16"/>
        <v>0</v>
      </c>
      <c r="AZ37" s="53">
        <f t="shared" si="16"/>
        <v>0</v>
      </c>
      <c r="BA37" s="53">
        <f t="shared" si="5"/>
        <v>0</v>
      </c>
      <c r="BB37" s="53">
        <f t="shared" si="17"/>
        <v>0</v>
      </c>
      <c r="BC37" s="53">
        <f t="shared" si="18"/>
        <v>0</v>
      </c>
      <c r="BD37" s="53">
        <f t="shared" si="19"/>
        <v>300</v>
      </c>
      <c r="BE37" s="53">
        <f t="shared" si="20"/>
        <v>0</v>
      </c>
      <c r="BF37" s="53">
        <f t="shared" si="6"/>
        <v>0</v>
      </c>
      <c r="BG37" s="53">
        <f t="shared" si="7"/>
        <v>17</v>
      </c>
      <c r="BH37" s="53">
        <f t="shared" si="8"/>
        <v>0</v>
      </c>
      <c r="BI37" s="53">
        <f t="shared" si="9"/>
        <v>0</v>
      </c>
      <c r="BJ37" s="53">
        <v>12</v>
      </c>
    </row>
    <row r="38" spans="2:62" ht="12.75" customHeight="1" hidden="1">
      <c r="B38" s="65">
        <v>33</v>
      </c>
      <c r="C38" s="63">
        <f t="shared" si="22"/>
        <v>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6">
        <f t="shared" si="21"/>
      </c>
      <c r="T38" s="67"/>
      <c r="U38" s="53"/>
      <c r="V38" s="68">
        <f t="shared" si="11"/>
      </c>
      <c r="W38" s="69">
        <f t="shared" si="12"/>
      </c>
      <c r="X38" s="70">
        <f t="shared" si="13"/>
      </c>
      <c r="Y38" s="53"/>
      <c r="Z38" s="74">
        <v>33</v>
      </c>
      <c r="AA38" s="80"/>
      <c r="AB38" s="53"/>
      <c r="AC38" s="53">
        <f t="shared" si="4"/>
        <v>33</v>
      </c>
      <c r="AG38" s="63">
        <f t="shared" si="14"/>
        <v>34</v>
      </c>
      <c r="AH38" s="63">
        <f>B38</f>
        <v>33</v>
      </c>
      <c r="AI38" s="63" t="e">
        <f>IF(#REF!="",0,#REF!)</f>
        <v>#REF!</v>
      </c>
      <c r="AJ38" s="63">
        <f>MIN(D39,E39,F39,G39,H39,R39)</f>
        <v>0</v>
      </c>
      <c r="AK38" s="63">
        <f>MAX(D39,E39,F39,G39,H39,R39)</f>
        <v>0</v>
      </c>
      <c r="AL38" s="63">
        <f>AK38-AJ38</f>
        <v>0</v>
      </c>
      <c r="AM38" s="64">
        <f>MIN(AL38,AL39)</f>
        <v>0</v>
      </c>
      <c r="AN38" s="63">
        <f>300-AM38</f>
        <v>300</v>
      </c>
      <c r="AO38" s="63" t="e">
        <f>AI38*1000000+AN38*100+AG38</f>
        <v>#REF!</v>
      </c>
      <c r="AP38" s="63" t="e">
        <f t="shared" si="0"/>
        <v>#REF!</v>
      </c>
      <c r="AQ38" s="63" t="e">
        <f t="shared" si="1"/>
        <v>#REF!</v>
      </c>
      <c r="AR38" s="63" t="e">
        <f t="shared" si="2"/>
        <v>#REF!</v>
      </c>
      <c r="AS38" s="63" t="e">
        <f t="shared" si="3"/>
        <v>#REF!</v>
      </c>
      <c r="AT38" s="63"/>
      <c r="AU38" s="53">
        <f t="shared" si="15"/>
        <v>0</v>
      </c>
      <c r="AV38" s="53">
        <f t="shared" si="16"/>
        <v>0</v>
      </c>
      <c r="AW38" s="53">
        <f t="shared" si="16"/>
        <v>0</v>
      </c>
      <c r="AX38" s="53">
        <f t="shared" si="16"/>
        <v>0</v>
      </c>
      <c r="AY38" s="53">
        <f t="shared" si="16"/>
        <v>0</v>
      </c>
      <c r="AZ38" s="53">
        <f t="shared" si="16"/>
        <v>0</v>
      </c>
      <c r="BA38" s="53">
        <f t="shared" si="5"/>
        <v>0</v>
      </c>
      <c r="BB38" s="53">
        <f t="shared" si="17"/>
        <v>0</v>
      </c>
      <c r="BC38" s="53">
        <f t="shared" si="18"/>
        <v>0</v>
      </c>
      <c r="BD38" s="53">
        <f t="shared" si="19"/>
        <v>300</v>
      </c>
      <c r="BE38" s="53">
        <f t="shared" si="20"/>
        <v>0</v>
      </c>
      <c r="BF38" s="53">
        <f t="shared" si="6"/>
        <v>0</v>
      </c>
      <c r="BG38" s="53">
        <f t="shared" si="7"/>
        <v>17</v>
      </c>
      <c r="BH38" s="53">
        <f t="shared" si="8"/>
        <v>0</v>
      </c>
      <c r="BI38" s="53">
        <f t="shared" si="9"/>
        <v>0</v>
      </c>
      <c r="BJ38" s="53">
        <v>12</v>
      </c>
    </row>
    <row r="39" spans="2:62" ht="12.75" customHeight="1" hidden="1">
      <c r="B39" s="65">
        <v>34</v>
      </c>
      <c r="C39" s="63">
        <f t="shared" si="22"/>
        <v>0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6">
        <f t="shared" si="21"/>
      </c>
      <c r="T39" s="67"/>
      <c r="U39" s="53"/>
      <c r="V39" s="68">
        <f t="shared" si="11"/>
      </c>
      <c r="W39" s="69">
        <f t="shared" si="12"/>
      </c>
      <c r="X39" s="70">
        <f t="shared" si="13"/>
      </c>
      <c r="Y39" s="53"/>
      <c r="Z39" s="77">
        <v>34</v>
      </c>
      <c r="AA39" s="80"/>
      <c r="AB39" s="53"/>
      <c r="AC39" s="53">
        <f t="shared" si="4"/>
        <v>34</v>
      </c>
      <c r="AD39" s="53">
        <f>IF(S39="",0,1)</f>
        <v>0</v>
      </c>
      <c r="AE39" s="53">
        <f>AD39+AD40</f>
        <v>0</v>
      </c>
      <c r="AG39" s="63">
        <f t="shared" si="14"/>
        <v>35</v>
      </c>
      <c r="AH39" s="63"/>
      <c r="AI39" s="63"/>
      <c r="AJ39" s="63">
        <f>MIN(D40,E40,F40,G40,H40,R40)</f>
        <v>0</v>
      </c>
      <c r="AK39" s="63">
        <f>MAX(D40,E40,F40,G40,H40,R40)</f>
        <v>0</v>
      </c>
      <c r="AL39" s="63">
        <f>AK39-AJ39</f>
        <v>0</v>
      </c>
      <c r="AM39" s="63"/>
      <c r="AN39" s="63"/>
      <c r="AO39" s="63"/>
      <c r="AP39" s="63" t="e">
        <f t="shared" si="0"/>
        <v>#REF!</v>
      </c>
      <c r="AQ39" s="63" t="e">
        <f t="shared" si="1"/>
        <v>#REF!</v>
      </c>
      <c r="AR39" s="63" t="e">
        <f t="shared" si="2"/>
        <v>#REF!</v>
      </c>
      <c r="AS39" s="63" t="e">
        <f t="shared" si="3"/>
        <v>#REF!</v>
      </c>
      <c r="AT39" s="63"/>
      <c r="AU39" s="53">
        <f t="shared" si="15"/>
        <v>0</v>
      </c>
      <c r="AV39" s="53">
        <f t="shared" si="16"/>
        <v>0</v>
      </c>
      <c r="AW39" s="53">
        <f t="shared" si="16"/>
        <v>0</v>
      </c>
      <c r="AX39" s="53">
        <f t="shared" si="16"/>
        <v>0</v>
      </c>
      <c r="AY39" s="53">
        <f t="shared" si="16"/>
        <v>0</v>
      </c>
      <c r="AZ39" s="53">
        <f t="shared" si="16"/>
        <v>0</v>
      </c>
      <c r="BA39" s="53">
        <f t="shared" si="5"/>
        <v>0</v>
      </c>
      <c r="BB39" s="53">
        <f t="shared" si="17"/>
        <v>0</v>
      </c>
      <c r="BC39" s="53">
        <f t="shared" si="18"/>
        <v>0</v>
      </c>
      <c r="BD39" s="53">
        <f t="shared" si="19"/>
        <v>300</v>
      </c>
      <c r="BE39" s="53">
        <f t="shared" si="20"/>
        <v>0</v>
      </c>
      <c r="BF39" s="53">
        <f t="shared" si="6"/>
        <v>0</v>
      </c>
      <c r="BG39" s="53">
        <f t="shared" si="7"/>
        <v>17</v>
      </c>
      <c r="BH39" s="53">
        <f t="shared" si="8"/>
        <v>0</v>
      </c>
      <c r="BI39" s="53">
        <f t="shared" si="9"/>
        <v>0</v>
      </c>
      <c r="BJ39" s="53">
        <v>12</v>
      </c>
    </row>
    <row r="40" spans="2:62" ht="12.75" customHeight="1" hidden="1">
      <c r="B40" s="65">
        <v>35</v>
      </c>
      <c r="C40" s="63">
        <f t="shared" si="22"/>
        <v>0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6">
        <f t="shared" si="21"/>
      </c>
      <c r="T40" s="67"/>
      <c r="U40" s="53"/>
      <c r="V40" s="68">
        <f t="shared" si="11"/>
      </c>
      <c r="W40" s="69">
        <f t="shared" si="12"/>
      </c>
      <c r="X40" s="70">
        <f t="shared" si="13"/>
      </c>
      <c r="Y40" s="53"/>
      <c r="Z40" s="71">
        <v>35</v>
      </c>
      <c r="AA40" s="80"/>
      <c r="AB40" s="53"/>
      <c r="AC40" s="53">
        <f t="shared" si="4"/>
        <v>35</v>
      </c>
      <c r="AD40" s="53">
        <f>IF(S40="",0,1)</f>
        <v>0</v>
      </c>
      <c r="AG40" s="63">
        <f t="shared" si="14"/>
        <v>36</v>
      </c>
      <c r="AH40" s="63"/>
      <c r="AI40" s="63"/>
      <c r="AJ40" s="63"/>
      <c r="AK40" s="63"/>
      <c r="AL40" s="63"/>
      <c r="AM40" s="63"/>
      <c r="AN40" s="63"/>
      <c r="AO40" s="63"/>
      <c r="AP40" s="63" t="e">
        <f t="shared" si="0"/>
        <v>#REF!</v>
      </c>
      <c r="AQ40" s="63" t="e">
        <f t="shared" si="1"/>
        <v>#REF!</v>
      </c>
      <c r="AR40" s="63" t="e">
        <f t="shared" si="2"/>
        <v>#REF!</v>
      </c>
      <c r="AS40" s="63" t="e">
        <f t="shared" si="3"/>
        <v>#REF!</v>
      </c>
      <c r="AT40" s="63"/>
      <c r="AU40" s="53">
        <f t="shared" si="15"/>
        <v>0</v>
      </c>
      <c r="AV40" s="53">
        <f t="shared" si="16"/>
        <v>0</v>
      </c>
      <c r="AW40" s="53">
        <f t="shared" si="16"/>
        <v>0</v>
      </c>
      <c r="AX40" s="53">
        <f t="shared" si="16"/>
        <v>0</v>
      </c>
      <c r="AY40" s="53">
        <f t="shared" si="16"/>
        <v>0</v>
      </c>
      <c r="AZ40" s="53">
        <f t="shared" si="16"/>
        <v>0</v>
      </c>
      <c r="BA40" s="53">
        <f t="shared" si="5"/>
        <v>0</v>
      </c>
      <c r="BB40" s="53">
        <f t="shared" si="17"/>
        <v>0</v>
      </c>
      <c r="BC40" s="53">
        <f t="shared" si="18"/>
        <v>0</v>
      </c>
      <c r="BD40" s="53">
        <f t="shared" si="19"/>
        <v>300</v>
      </c>
      <c r="BE40" s="53">
        <f t="shared" si="20"/>
        <v>0</v>
      </c>
      <c r="BF40" s="53">
        <f t="shared" si="6"/>
        <v>0</v>
      </c>
      <c r="BG40" s="53">
        <f t="shared" si="7"/>
        <v>17</v>
      </c>
      <c r="BH40" s="53">
        <f t="shared" si="8"/>
        <v>0</v>
      </c>
      <c r="BI40" s="53">
        <f t="shared" si="9"/>
        <v>0</v>
      </c>
      <c r="BJ40" s="53">
        <v>12</v>
      </c>
    </row>
    <row r="41" spans="2:62" ht="12.75" customHeight="1" hidden="1">
      <c r="B41" s="65">
        <v>36</v>
      </c>
      <c r="C41" s="63">
        <f t="shared" si="22"/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6">
        <f t="shared" si="21"/>
      </c>
      <c r="T41" s="67"/>
      <c r="U41" s="53"/>
      <c r="V41" s="68">
        <f t="shared" si="11"/>
      </c>
      <c r="W41" s="69">
        <f t="shared" si="12"/>
      </c>
      <c r="X41" s="70">
        <f t="shared" si="13"/>
      </c>
      <c r="Y41" s="53"/>
      <c r="Z41" s="71">
        <v>36</v>
      </c>
      <c r="AA41" s="79"/>
      <c r="AB41" s="53"/>
      <c r="AC41" s="53">
        <f t="shared" si="4"/>
        <v>36</v>
      </c>
      <c r="AG41" s="63">
        <f t="shared" si="14"/>
        <v>37</v>
      </c>
      <c r="AH41" s="63">
        <f>B41</f>
        <v>36</v>
      </c>
      <c r="AI41" s="63" t="e">
        <f>IF(#REF!="",0,#REF!)</f>
        <v>#REF!</v>
      </c>
      <c r="AJ41" s="63">
        <f>MIN(D42,E42,F42,G42,H42,R42)</f>
        <v>0</v>
      </c>
      <c r="AK41" s="63">
        <f>MAX(D42,E42,F42,G42,H42,R42)</f>
        <v>0</v>
      </c>
      <c r="AL41" s="63">
        <f>AK41-AJ41</f>
        <v>0</v>
      </c>
      <c r="AM41" s="64">
        <f>MIN(AL41,AL42)</f>
        <v>0</v>
      </c>
      <c r="AN41" s="63">
        <f>300-AM41</f>
        <v>300</v>
      </c>
      <c r="AO41" s="63" t="e">
        <f>AI41*1000000+AN41*100+AG41</f>
        <v>#REF!</v>
      </c>
      <c r="AP41" s="63" t="e">
        <f t="shared" si="0"/>
        <v>#REF!</v>
      </c>
      <c r="AQ41" s="63" t="e">
        <f t="shared" si="1"/>
        <v>#REF!</v>
      </c>
      <c r="AR41" s="63" t="e">
        <f t="shared" si="2"/>
        <v>#REF!</v>
      </c>
      <c r="AS41" s="63" t="e">
        <f t="shared" si="3"/>
        <v>#REF!</v>
      </c>
      <c r="AT41" s="63"/>
      <c r="AU41" s="53">
        <f t="shared" si="15"/>
        <v>0</v>
      </c>
      <c r="AV41" s="53">
        <f t="shared" si="16"/>
        <v>0</v>
      </c>
      <c r="AW41" s="53">
        <f t="shared" si="16"/>
        <v>0</v>
      </c>
      <c r="AX41" s="53">
        <f t="shared" si="16"/>
        <v>0</v>
      </c>
      <c r="AY41" s="53">
        <f t="shared" si="16"/>
        <v>0</v>
      </c>
      <c r="AZ41" s="53">
        <f t="shared" si="16"/>
        <v>0</v>
      </c>
      <c r="BA41" s="53">
        <f t="shared" si="5"/>
        <v>0</v>
      </c>
      <c r="BB41" s="53">
        <f t="shared" si="17"/>
        <v>0</v>
      </c>
      <c r="BC41" s="53">
        <f t="shared" si="18"/>
        <v>0</v>
      </c>
      <c r="BD41" s="53">
        <f t="shared" si="19"/>
        <v>300</v>
      </c>
      <c r="BE41" s="53">
        <f t="shared" si="20"/>
        <v>0</v>
      </c>
      <c r="BF41" s="53">
        <f t="shared" si="6"/>
        <v>0</v>
      </c>
      <c r="BG41" s="53">
        <f t="shared" si="7"/>
        <v>17</v>
      </c>
      <c r="BH41" s="53">
        <f t="shared" si="8"/>
        <v>0</v>
      </c>
      <c r="BI41" s="53">
        <f t="shared" si="9"/>
        <v>0</v>
      </c>
      <c r="BJ41" s="53">
        <v>12</v>
      </c>
    </row>
    <row r="42" spans="2:62" ht="12.75" customHeight="1" hidden="1">
      <c r="B42" s="65">
        <v>37</v>
      </c>
      <c r="C42" s="63">
        <f t="shared" si="22"/>
        <v>0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6">
        <f t="shared" si="21"/>
      </c>
      <c r="T42" s="67"/>
      <c r="U42" s="53"/>
      <c r="V42" s="68">
        <f t="shared" si="11"/>
      </c>
      <c r="W42" s="69">
        <f t="shared" si="12"/>
      </c>
      <c r="X42" s="70">
        <f t="shared" si="13"/>
      </c>
      <c r="Y42" s="53"/>
      <c r="Z42" s="73">
        <v>37</v>
      </c>
      <c r="AA42" s="80"/>
      <c r="AB42" s="53"/>
      <c r="AC42" s="53">
        <f t="shared" si="4"/>
        <v>37</v>
      </c>
      <c r="AD42" s="53">
        <f>IF(S42="",0,1)</f>
        <v>0</v>
      </c>
      <c r="AE42" s="53">
        <f>AD42+AD43</f>
        <v>0</v>
      </c>
      <c r="AG42" s="63">
        <f t="shared" si="14"/>
        <v>38</v>
      </c>
      <c r="AH42" s="63"/>
      <c r="AI42" s="63"/>
      <c r="AJ42" s="63">
        <f>MIN(D43,E43,F43,G43,H43,R43)</f>
        <v>0</v>
      </c>
      <c r="AK42" s="63">
        <f>MAX(D43,E43,F43,G43,H43,R43)</f>
        <v>0</v>
      </c>
      <c r="AL42" s="63">
        <f>AK42-AJ42</f>
        <v>0</v>
      </c>
      <c r="AM42" s="63"/>
      <c r="AN42" s="63"/>
      <c r="AO42" s="63"/>
      <c r="AP42" s="63" t="e">
        <f t="shared" si="0"/>
        <v>#REF!</v>
      </c>
      <c r="AQ42" s="63" t="e">
        <f t="shared" si="1"/>
        <v>#REF!</v>
      </c>
      <c r="AR42" s="63" t="e">
        <f t="shared" si="2"/>
        <v>#REF!</v>
      </c>
      <c r="AS42" s="63" t="e">
        <f t="shared" si="3"/>
        <v>#REF!</v>
      </c>
      <c r="AT42" s="63"/>
      <c r="AU42" s="53">
        <f t="shared" si="15"/>
        <v>0</v>
      </c>
      <c r="AV42" s="53">
        <f t="shared" si="16"/>
        <v>0</v>
      </c>
      <c r="AW42" s="53">
        <f t="shared" si="16"/>
        <v>0</v>
      </c>
      <c r="AX42" s="53">
        <f t="shared" si="16"/>
        <v>0</v>
      </c>
      <c r="AY42" s="53">
        <f t="shared" si="16"/>
        <v>0</v>
      </c>
      <c r="AZ42" s="53">
        <f t="shared" si="16"/>
        <v>0</v>
      </c>
      <c r="BA42" s="53">
        <f t="shared" si="5"/>
        <v>0</v>
      </c>
      <c r="BB42" s="53">
        <f t="shared" si="17"/>
        <v>0</v>
      </c>
      <c r="BC42" s="53">
        <f t="shared" si="18"/>
        <v>0</v>
      </c>
      <c r="BD42" s="53">
        <f t="shared" si="19"/>
        <v>300</v>
      </c>
      <c r="BE42" s="53">
        <f t="shared" si="20"/>
        <v>0</v>
      </c>
      <c r="BF42" s="53">
        <f t="shared" si="6"/>
        <v>0</v>
      </c>
      <c r="BG42" s="53">
        <f t="shared" si="7"/>
        <v>17</v>
      </c>
      <c r="BH42" s="53">
        <f t="shared" si="8"/>
        <v>0</v>
      </c>
      <c r="BI42" s="53">
        <f t="shared" si="9"/>
        <v>0</v>
      </c>
      <c r="BJ42" s="53">
        <v>12</v>
      </c>
    </row>
    <row r="43" spans="2:62" ht="12.75" customHeight="1" hidden="1">
      <c r="B43" s="65">
        <v>38</v>
      </c>
      <c r="C43" s="63">
        <f t="shared" si="22"/>
        <v>0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6">
        <f t="shared" si="21"/>
      </c>
      <c r="T43" s="67"/>
      <c r="U43" s="53"/>
      <c r="V43" s="68">
        <f t="shared" si="11"/>
      </c>
      <c r="W43" s="69">
        <f t="shared" si="12"/>
      </c>
      <c r="X43" s="70">
        <f t="shared" si="13"/>
      </c>
      <c r="Y43" s="53"/>
      <c r="Z43" s="74">
        <v>38</v>
      </c>
      <c r="AA43" s="79"/>
      <c r="AB43" s="53"/>
      <c r="AC43" s="53">
        <f t="shared" si="4"/>
        <v>38</v>
      </c>
      <c r="AD43" s="53">
        <f>IF(S43="",0,1)</f>
        <v>0</v>
      </c>
      <c r="AG43" s="63">
        <f t="shared" si="14"/>
        <v>39</v>
      </c>
      <c r="AH43" s="63"/>
      <c r="AI43" s="63"/>
      <c r="AJ43" s="63"/>
      <c r="AK43" s="63"/>
      <c r="AL43" s="63"/>
      <c r="AM43" s="63"/>
      <c r="AN43" s="63"/>
      <c r="AO43" s="63"/>
      <c r="AP43" s="63" t="e">
        <f t="shared" si="0"/>
        <v>#REF!</v>
      </c>
      <c r="AQ43" s="63" t="e">
        <f t="shared" si="1"/>
        <v>#REF!</v>
      </c>
      <c r="AR43" s="63" t="e">
        <f t="shared" si="2"/>
        <v>#REF!</v>
      </c>
      <c r="AS43" s="63" t="e">
        <f t="shared" si="3"/>
        <v>#REF!</v>
      </c>
      <c r="AT43" s="63"/>
      <c r="AU43" s="53">
        <f t="shared" si="15"/>
        <v>0</v>
      </c>
      <c r="AV43" s="53">
        <f t="shared" si="16"/>
        <v>0</v>
      </c>
      <c r="AW43" s="53">
        <f t="shared" si="16"/>
        <v>0</v>
      </c>
      <c r="AX43" s="53">
        <f t="shared" si="16"/>
        <v>0</v>
      </c>
      <c r="AY43" s="53">
        <f t="shared" si="16"/>
        <v>0</v>
      </c>
      <c r="AZ43" s="53">
        <f t="shared" si="16"/>
        <v>0</v>
      </c>
      <c r="BA43" s="53">
        <f t="shared" si="5"/>
        <v>0</v>
      </c>
      <c r="BB43" s="53">
        <f t="shared" si="17"/>
        <v>0</v>
      </c>
      <c r="BC43" s="53">
        <f t="shared" si="18"/>
        <v>0</v>
      </c>
      <c r="BD43" s="53">
        <f t="shared" si="19"/>
        <v>300</v>
      </c>
      <c r="BE43" s="53">
        <f t="shared" si="20"/>
        <v>0</v>
      </c>
      <c r="BF43" s="53">
        <f t="shared" si="6"/>
        <v>0</v>
      </c>
      <c r="BG43" s="53">
        <f t="shared" si="7"/>
        <v>17</v>
      </c>
      <c r="BH43" s="53">
        <f t="shared" si="8"/>
        <v>0</v>
      </c>
      <c r="BI43" s="53">
        <f t="shared" si="9"/>
        <v>0</v>
      </c>
      <c r="BJ43" s="53">
        <v>12</v>
      </c>
    </row>
    <row r="44" spans="2:62" ht="12.75" customHeight="1" hidden="1">
      <c r="B44" s="65">
        <v>39</v>
      </c>
      <c r="C44" s="63">
        <f t="shared" si="22"/>
        <v>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6">
        <f t="shared" si="21"/>
      </c>
      <c r="T44" s="67"/>
      <c r="U44" s="53"/>
      <c r="V44" s="68">
        <f t="shared" si="11"/>
      </c>
      <c r="W44" s="69">
        <f t="shared" si="12"/>
      </c>
      <c r="X44" s="70">
        <f t="shared" si="13"/>
      </c>
      <c r="Y44" s="53"/>
      <c r="Z44" s="77">
        <v>39</v>
      </c>
      <c r="AA44" s="81"/>
      <c r="AB44" s="53"/>
      <c r="AC44" s="53">
        <f t="shared" si="4"/>
        <v>39</v>
      </c>
      <c r="AG44" s="63">
        <f t="shared" si="14"/>
        <v>40</v>
      </c>
      <c r="AH44" s="63">
        <f>B44</f>
        <v>39</v>
      </c>
      <c r="AI44" s="63" t="e">
        <f>IF(#REF!="",0,#REF!)</f>
        <v>#REF!</v>
      </c>
      <c r="AJ44" s="63">
        <f>MIN(D45,E45,F45,G45,H45,R45)</f>
        <v>0</v>
      </c>
      <c r="AK44" s="63">
        <f>MAX(D45,E45,F45,G45,H45,R45)</f>
        <v>0</v>
      </c>
      <c r="AL44" s="63">
        <f>AK44-AJ44</f>
        <v>0</v>
      </c>
      <c r="AM44" s="64">
        <f>MIN(AL44,AL45)</f>
        <v>0</v>
      </c>
      <c r="AN44" s="63">
        <f>300-AM44</f>
        <v>300</v>
      </c>
      <c r="AO44" s="63" t="e">
        <f>AI44*1000000+AN44*100+AG44</f>
        <v>#REF!</v>
      </c>
      <c r="AP44" s="63" t="e">
        <f t="shared" si="0"/>
        <v>#REF!</v>
      </c>
      <c r="AQ44" s="63" t="e">
        <f t="shared" si="1"/>
        <v>#REF!</v>
      </c>
      <c r="AR44" s="63" t="e">
        <f t="shared" si="2"/>
        <v>#REF!</v>
      </c>
      <c r="AS44" s="63" t="e">
        <f t="shared" si="3"/>
        <v>#REF!</v>
      </c>
      <c r="AT44" s="63"/>
      <c r="AU44" s="53">
        <f t="shared" si="15"/>
        <v>0</v>
      </c>
      <c r="AV44" s="53">
        <f t="shared" si="16"/>
        <v>0</v>
      </c>
      <c r="AW44" s="53">
        <f t="shared" si="16"/>
        <v>0</v>
      </c>
      <c r="AX44" s="53">
        <f t="shared" si="16"/>
        <v>0</v>
      </c>
      <c r="AY44" s="53">
        <f t="shared" si="16"/>
        <v>0</v>
      </c>
      <c r="AZ44" s="53">
        <f t="shared" si="16"/>
        <v>0</v>
      </c>
      <c r="BA44" s="53">
        <f t="shared" si="5"/>
        <v>0</v>
      </c>
      <c r="BB44" s="53">
        <f t="shared" si="17"/>
        <v>0</v>
      </c>
      <c r="BC44" s="53">
        <f t="shared" si="18"/>
        <v>0</v>
      </c>
      <c r="BD44" s="53">
        <f t="shared" si="19"/>
        <v>300</v>
      </c>
      <c r="BE44" s="53">
        <f t="shared" si="20"/>
        <v>0</v>
      </c>
      <c r="BF44" s="53">
        <f t="shared" si="6"/>
        <v>0</v>
      </c>
      <c r="BG44" s="53">
        <f t="shared" si="7"/>
        <v>17</v>
      </c>
      <c r="BH44" s="53">
        <f t="shared" si="8"/>
        <v>0</v>
      </c>
      <c r="BI44" s="53">
        <f t="shared" si="9"/>
        <v>0</v>
      </c>
      <c r="BJ44" s="53">
        <v>12</v>
      </c>
    </row>
    <row r="45" spans="2:62" ht="12.75" customHeight="1" hidden="1">
      <c r="B45" s="65">
        <v>40</v>
      </c>
      <c r="C45" s="63">
        <f t="shared" si="22"/>
        <v>0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6">
        <f t="shared" si="21"/>
      </c>
      <c r="T45" s="67"/>
      <c r="U45" s="53"/>
      <c r="V45" s="68">
        <f t="shared" si="11"/>
      </c>
      <c r="W45" s="69">
        <f t="shared" si="12"/>
      </c>
      <c r="X45" s="70">
        <f t="shared" si="13"/>
      </c>
      <c r="Y45" s="53"/>
      <c r="Z45" s="71">
        <v>40</v>
      </c>
      <c r="AA45" s="82"/>
      <c r="AB45" s="53"/>
      <c r="AC45" s="53">
        <f t="shared" si="4"/>
        <v>40</v>
      </c>
      <c r="AD45" s="53">
        <f>IF(S45="",0,1)</f>
        <v>0</v>
      </c>
      <c r="AE45" s="53">
        <f>AD45+AD46</f>
        <v>0</v>
      </c>
      <c r="AG45" s="63">
        <f t="shared" si="14"/>
        <v>41</v>
      </c>
      <c r="AH45" s="63"/>
      <c r="AI45" s="63"/>
      <c r="AJ45" s="63">
        <f>MIN(D46,E46,F46,G46,H46,R46)</f>
        <v>0</v>
      </c>
      <c r="AK45" s="63">
        <f>MAX(D46,E46,F46,G46,H46,R46)</f>
        <v>0</v>
      </c>
      <c r="AL45" s="63">
        <f>AK45-AJ45</f>
        <v>0</v>
      </c>
      <c r="AM45" s="63"/>
      <c r="AN45" s="63"/>
      <c r="AO45" s="63"/>
      <c r="AP45" s="63" t="e">
        <f t="shared" si="0"/>
        <v>#REF!</v>
      </c>
      <c r="AQ45" s="63" t="e">
        <f t="shared" si="1"/>
        <v>#REF!</v>
      </c>
      <c r="AR45" s="63" t="e">
        <f t="shared" si="2"/>
        <v>#REF!</v>
      </c>
      <c r="AS45" s="63" t="e">
        <f t="shared" si="3"/>
        <v>#REF!</v>
      </c>
      <c r="AT45" s="63"/>
      <c r="AU45" s="53">
        <f t="shared" si="15"/>
        <v>0</v>
      </c>
      <c r="AV45" s="53">
        <f t="shared" si="16"/>
        <v>0</v>
      </c>
      <c r="AW45" s="53">
        <f t="shared" si="16"/>
        <v>0</v>
      </c>
      <c r="AX45" s="53">
        <f t="shared" si="16"/>
        <v>0</v>
      </c>
      <c r="AY45" s="53">
        <f t="shared" si="16"/>
        <v>0</v>
      </c>
      <c r="AZ45" s="53">
        <f t="shared" si="16"/>
        <v>0</v>
      </c>
      <c r="BA45" s="53">
        <f t="shared" si="5"/>
        <v>0</v>
      </c>
      <c r="BB45" s="53">
        <f t="shared" si="17"/>
        <v>0</v>
      </c>
      <c r="BC45" s="53">
        <f t="shared" si="18"/>
        <v>0</v>
      </c>
      <c r="BD45" s="53">
        <f t="shared" si="19"/>
        <v>300</v>
      </c>
      <c r="BE45" s="53">
        <f t="shared" si="20"/>
        <v>0</v>
      </c>
      <c r="BF45" s="53">
        <f t="shared" si="6"/>
        <v>0</v>
      </c>
      <c r="BG45" s="53">
        <f t="shared" si="7"/>
        <v>17</v>
      </c>
      <c r="BH45" s="53">
        <f t="shared" si="8"/>
        <v>0</v>
      </c>
      <c r="BI45" s="53">
        <f t="shared" si="9"/>
        <v>0</v>
      </c>
      <c r="BJ45" s="53">
        <v>12</v>
      </c>
    </row>
    <row r="46" spans="2:62" ht="12.75" customHeight="1" hidden="1">
      <c r="B46" s="65">
        <v>41</v>
      </c>
      <c r="C46" s="63">
        <f t="shared" si="22"/>
        <v>0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6">
        <f t="shared" si="21"/>
      </c>
      <c r="T46" s="67"/>
      <c r="U46" s="53"/>
      <c r="V46" s="68">
        <f t="shared" si="11"/>
      </c>
      <c r="W46" s="69">
        <f t="shared" si="12"/>
      </c>
      <c r="X46" s="70">
        <f t="shared" si="13"/>
      </c>
      <c r="Y46" s="53"/>
      <c r="Z46" s="71">
        <v>41</v>
      </c>
      <c r="AA46" s="79"/>
      <c r="AB46" s="53"/>
      <c r="AC46" s="53">
        <f t="shared" si="4"/>
        <v>41</v>
      </c>
      <c r="AD46" s="53">
        <f>IF(S46="",0,1)</f>
        <v>0</v>
      </c>
      <c r="AG46" s="63">
        <f t="shared" si="14"/>
        <v>42</v>
      </c>
      <c r="AH46" s="63"/>
      <c r="AI46" s="63"/>
      <c r="AJ46" s="63"/>
      <c r="AK46" s="63"/>
      <c r="AL46" s="63"/>
      <c r="AM46" s="63"/>
      <c r="AN46" s="63"/>
      <c r="AO46" s="63"/>
      <c r="AP46" s="63" t="e">
        <f t="shared" si="0"/>
        <v>#REF!</v>
      </c>
      <c r="AQ46" s="63" t="e">
        <f t="shared" si="1"/>
        <v>#REF!</v>
      </c>
      <c r="AR46" s="63" t="e">
        <f t="shared" si="2"/>
        <v>#REF!</v>
      </c>
      <c r="AS46" s="63" t="e">
        <f t="shared" si="3"/>
        <v>#REF!</v>
      </c>
      <c r="AT46" s="63"/>
      <c r="AU46" s="53">
        <f t="shared" si="15"/>
        <v>0</v>
      </c>
      <c r="AV46" s="53">
        <f t="shared" si="16"/>
        <v>0</v>
      </c>
      <c r="AW46" s="53">
        <f t="shared" si="16"/>
        <v>0</v>
      </c>
      <c r="AX46" s="53">
        <f t="shared" si="16"/>
        <v>0</v>
      </c>
      <c r="AY46" s="53">
        <f t="shared" si="16"/>
        <v>0</v>
      </c>
      <c r="AZ46" s="53">
        <f t="shared" si="16"/>
        <v>0</v>
      </c>
      <c r="BA46" s="53">
        <f t="shared" si="5"/>
        <v>0</v>
      </c>
      <c r="BB46" s="53">
        <f t="shared" si="17"/>
        <v>0</v>
      </c>
      <c r="BC46" s="53">
        <f t="shared" si="18"/>
        <v>0</v>
      </c>
      <c r="BD46" s="53">
        <f t="shared" si="19"/>
        <v>300</v>
      </c>
      <c r="BE46" s="53">
        <f t="shared" si="20"/>
        <v>0</v>
      </c>
      <c r="BF46" s="53">
        <f t="shared" si="6"/>
        <v>0</v>
      </c>
      <c r="BG46" s="53">
        <f t="shared" si="7"/>
        <v>17</v>
      </c>
      <c r="BH46" s="53">
        <f t="shared" si="8"/>
        <v>0</v>
      </c>
      <c r="BI46" s="53">
        <f t="shared" si="9"/>
        <v>0</v>
      </c>
      <c r="BJ46" s="53">
        <v>12</v>
      </c>
    </row>
    <row r="47" spans="2:62" ht="12.75" customHeight="1" hidden="1">
      <c r="B47" s="65">
        <v>42</v>
      </c>
      <c r="C47" s="63">
        <f t="shared" si="22"/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6">
        <f t="shared" si="21"/>
      </c>
      <c r="T47" s="67"/>
      <c r="U47" s="53"/>
      <c r="V47" s="68">
        <f t="shared" si="11"/>
      </c>
      <c r="W47" s="69">
        <f t="shared" si="12"/>
      </c>
      <c r="X47" s="70">
        <f t="shared" si="13"/>
      </c>
      <c r="Y47" s="53"/>
      <c r="Z47" s="73">
        <v>42</v>
      </c>
      <c r="AA47" s="83"/>
      <c r="AB47" s="53"/>
      <c r="AC47" s="53">
        <f t="shared" si="4"/>
        <v>42</v>
      </c>
      <c r="AG47" s="63">
        <f t="shared" si="14"/>
        <v>43</v>
      </c>
      <c r="AH47" s="63">
        <f>B47</f>
        <v>42</v>
      </c>
      <c r="AI47" s="63" t="e">
        <f>IF(#REF!="",0,#REF!)</f>
        <v>#REF!</v>
      </c>
      <c r="AJ47" s="63">
        <f>MIN(D48,E48,F48,G48,H48,R48)</f>
        <v>0</v>
      </c>
      <c r="AK47" s="63">
        <f>MAX(D48,E48,F48,G48,H48,R48)</f>
        <v>0</v>
      </c>
      <c r="AL47" s="63">
        <f>AK47-AJ47</f>
        <v>0</v>
      </c>
      <c r="AM47" s="64">
        <f>MIN(AL47,AL48)</f>
        <v>0</v>
      </c>
      <c r="AN47" s="63">
        <f>300-AM47</f>
        <v>300</v>
      </c>
      <c r="AO47" s="63" t="e">
        <f>AI47*1000000+AN47*100+AG47</f>
        <v>#REF!</v>
      </c>
      <c r="AP47" s="63" t="e">
        <f t="shared" si="0"/>
        <v>#REF!</v>
      </c>
      <c r="AQ47" s="63" t="e">
        <f t="shared" si="1"/>
        <v>#REF!</v>
      </c>
      <c r="AR47" s="63" t="e">
        <f t="shared" si="2"/>
        <v>#REF!</v>
      </c>
      <c r="AS47" s="63" t="e">
        <f t="shared" si="3"/>
        <v>#REF!</v>
      </c>
      <c r="AT47" s="63"/>
      <c r="AU47" s="53">
        <f t="shared" si="15"/>
        <v>0</v>
      </c>
      <c r="AV47" s="53">
        <f t="shared" si="16"/>
        <v>0</v>
      </c>
      <c r="AW47" s="53">
        <f t="shared" si="16"/>
        <v>0</v>
      </c>
      <c r="AX47" s="53">
        <f t="shared" si="16"/>
        <v>0</v>
      </c>
      <c r="AY47" s="53">
        <f t="shared" si="16"/>
        <v>0</v>
      </c>
      <c r="AZ47" s="53">
        <f t="shared" si="16"/>
        <v>0</v>
      </c>
      <c r="BA47" s="53">
        <f t="shared" si="5"/>
        <v>0</v>
      </c>
      <c r="BB47" s="53">
        <f t="shared" si="17"/>
        <v>0</v>
      </c>
      <c r="BC47" s="53">
        <f t="shared" si="18"/>
        <v>0</v>
      </c>
      <c r="BD47" s="53">
        <f t="shared" si="19"/>
        <v>300</v>
      </c>
      <c r="BE47" s="53">
        <f t="shared" si="20"/>
        <v>0</v>
      </c>
      <c r="BF47" s="53">
        <f t="shared" si="6"/>
        <v>0</v>
      </c>
      <c r="BG47" s="53">
        <f t="shared" si="7"/>
        <v>17</v>
      </c>
      <c r="BH47" s="53">
        <f t="shared" si="8"/>
        <v>0</v>
      </c>
      <c r="BI47" s="53">
        <f t="shared" si="9"/>
        <v>0</v>
      </c>
      <c r="BJ47" s="53">
        <v>12</v>
      </c>
    </row>
    <row r="48" spans="2:62" ht="12.75" customHeight="1" hidden="1">
      <c r="B48" s="65">
        <v>43</v>
      </c>
      <c r="C48" s="63">
        <f t="shared" si="22"/>
        <v>0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6">
        <f t="shared" si="21"/>
      </c>
      <c r="T48" s="67"/>
      <c r="U48" s="53"/>
      <c r="V48" s="68">
        <f t="shared" si="11"/>
      </c>
      <c r="W48" s="69">
        <f t="shared" si="12"/>
      </c>
      <c r="X48" s="70">
        <f t="shared" si="13"/>
      </c>
      <c r="Y48" s="53"/>
      <c r="Z48" s="74">
        <v>43</v>
      </c>
      <c r="AA48" s="82"/>
      <c r="AB48" s="53"/>
      <c r="AC48" s="53">
        <f t="shared" si="4"/>
        <v>43</v>
      </c>
      <c r="AD48" s="53">
        <f>IF(S48="",0,1)</f>
        <v>0</v>
      </c>
      <c r="AE48" s="53">
        <f>AD48+AD49</f>
        <v>0</v>
      </c>
      <c r="AG48" s="63">
        <f t="shared" si="14"/>
        <v>44</v>
      </c>
      <c r="AH48" s="63"/>
      <c r="AI48" s="63"/>
      <c r="AJ48" s="63">
        <f>MIN(D49,E49,F49,G49,H49,R49)</f>
        <v>0</v>
      </c>
      <c r="AK48" s="63">
        <f>MAX(D49,E49,F49,G49,H49,R49)</f>
        <v>0</v>
      </c>
      <c r="AL48" s="63">
        <f>AK48-AJ48</f>
        <v>0</v>
      </c>
      <c r="AM48" s="63"/>
      <c r="AN48" s="63"/>
      <c r="AO48" s="63"/>
      <c r="AP48" s="63" t="e">
        <f t="shared" si="0"/>
        <v>#REF!</v>
      </c>
      <c r="AQ48" s="63" t="e">
        <f t="shared" si="1"/>
        <v>#REF!</v>
      </c>
      <c r="AR48" s="63" t="e">
        <f t="shared" si="2"/>
        <v>#REF!</v>
      </c>
      <c r="AS48" s="63" t="e">
        <f t="shared" si="3"/>
        <v>#REF!</v>
      </c>
      <c r="AT48" s="63"/>
      <c r="AU48" s="53">
        <f t="shared" si="15"/>
        <v>0</v>
      </c>
      <c r="AV48" s="53">
        <f t="shared" si="16"/>
        <v>0</v>
      </c>
      <c r="AW48" s="53">
        <f t="shared" si="16"/>
        <v>0</v>
      </c>
      <c r="AX48" s="53">
        <f t="shared" si="16"/>
        <v>0</v>
      </c>
      <c r="AY48" s="53">
        <f t="shared" si="16"/>
        <v>0</v>
      </c>
      <c r="AZ48" s="53">
        <f t="shared" si="16"/>
        <v>0</v>
      </c>
      <c r="BA48" s="53">
        <f t="shared" si="5"/>
        <v>0</v>
      </c>
      <c r="BB48" s="53">
        <f t="shared" si="17"/>
        <v>0</v>
      </c>
      <c r="BC48" s="53">
        <f t="shared" si="18"/>
        <v>0</v>
      </c>
      <c r="BD48" s="53">
        <f t="shared" si="19"/>
        <v>300</v>
      </c>
      <c r="BE48" s="53">
        <f t="shared" si="20"/>
        <v>0</v>
      </c>
      <c r="BF48" s="53">
        <f t="shared" si="6"/>
        <v>0</v>
      </c>
      <c r="BG48" s="53">
        <f t="shared" si="7"/>
        <v>17</v>
      </c>
      <c r="BH48" s="53">
        <f t="shared" si="8"/>
        <v>0</v>
      </c>
      <c r="BI48" s="53">
        <f t="shared" si="9"/>
        <v>0</v>
      </c>
      <c r="BJ48" s="53">
        <v>12</v>
      </c>
    </row>
    <row r="49" spans="2:62" s="53" customFormat="1" ht="12.75" customHeight="1" hidden="1">
      <c r="B49" s="65">
        <v>44</v>
      </c>
      <c r="C49" s="63">
        <f t="shared" si="22"/>
        <v>0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6">
        <f t="shared" si="21"/>
      </c>
      <c r="T49" s="67"/>
      <c r="V49" s="68">
        <f t="shared" si="11"/>
      </c>
      <c r="W49" s="69">
        <f t="shared" si="12"/>
      </c>
      <c r="X49" s="70">
        <f t="shared" si="13"/>
      </c>
      <c r="Z49" s="77">
        <v>44</v>
      </c>
      <c r="AA49" s="79"/>
      <c r="AC49" s="53">
        <f t="shared" si="4"/>
        <v>44</v>
      </c>
      <c r="AD49" s="53">
        <f>IF(S49="",0,1)</f>
        <v>0</v>
      </c>
      <c r="AG49" s="63">
        <f t="shared" si="14"/>
        <v>45</v>
      </c>
      <c r="AH49" s="63"/>
      <c r="AI49" s="63"/>
      <c r="AJ49" s="63"/>
      <c r="AK49" s="63"/>
      <c r="AL49" s="63"/>
      <c r="AM49" s="63"/>
      <c r="AN49" s="63"/>
      <c r="AO49" s="63"/>
      <c r="AP49" s="63" t="e">
        <f t="shared" si="0"/>
        <v>#REF!</v>
      </c>
      <c r="AQ49" s="63" t="e">
        <f t="shared" si="1"/>
        <v>#REF!</v>
      </c>
      <c r="AR49" s="63" t="e">
        <f t="shared" si="2"/>
        <v>#REF!</v>
      </c>
      <c r="AS49" s="63" t="e">
        <f t="shared" si="3"/>
        <v>#REF!</v>
      </c>
      <c r="AT49" s="63"/>
      <c r="AU49" s="53">
        <f t="shared" si="15"/>
        <v>0</v>
      </c>
      <c r="AV49" s="53">
        <f t="shared" si="16"/>
        <v>0</v>
      </c>
      <c r="AW49" s="53">
        <f t="shared" si="16"/>
        <v>0</v>
      </c>
      <c r="AX49" s="53">
        <f t="shared" si="16"/>
        <v>0</v>
      </c>
      <c r="AY49" s="53">
        <f t="shared" si="16"/>
        <v>0</v>
      </c>
      <c r="AZ49" s="53">
        <f t="shared" si="16"/>
        <v>0</v>
      </c>
      <c r="BA49" s="53">
        <f t="shared" si="5"/>
        <v>0</v>
      </c>
      <c r="BB49" s="53">
        <f t="shared" si="17"/>
        <v>0</v>
      </c>
      <c r="BC49" s="53">
        <f t="shared" si="18"/>
        <v>0</v>
      </c>
      <c r="BD49" s="53">
        <f t="shared" si="19"/>
        <v>300</v>
      </c>
      <c r="BE49" s="53">
        <f t="shared" si="20"/>
        <v>0</v>
      </c>
      <c r="BF49" s="53">
        <f t="shared" si="6"/>
        <v>0</v>
      </c>
      <c r="BG49" s="53">
        <f t="shared" si="7"/>
        <v>17</v>
      </c>
      <c r="BH49" s="53">
        <f t="shared" si="8"/>
        <v>0</v>
      </c>
      <c r="BI49" s="53">
        <f t="shared" si="9"/>
        <v>0</v>
      </c>
      <c r="BJ49" s="53">
        <v>12</v>
      </c>
    </row>
    <row r="50" spans="2:62" s="53" customFormat="1" ht="12.75" customHeight="1" hidden="1">
      <c r="B50" s="65">
        <v>45</v>
      </c>
      <c r="C50" s="63">
        <f t="shared" si="22"/>
        <v>0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6">
        <f t="shared" si="21"/>
      </c>
      <c r="T50" s="67"/>
      <c r="V50" s="68">
        <f t="shared" si="11"/>
      </c>
      <c r="W50" s="69">
        <f t="shared" si="12"/>
      </c>
      <c r="X50" s="70">
        <f t="shared" si="13"/>
      </c>
      <c r="Z50" s="71">
        <v>45</v>
      </c>
      <c r="AA50" s="79"/>
      <c r="AC50" s="53">
        <f t="shared" si="4"/>
        <v>45</v>
      </c>
      <c r="AG50" s="63">
        <f t="shared" si="14"/>
        <v>46</v>
      </c>
      <c r="AH50" s="63">
        <f>B50</f>
        <v>45</v>
      </c>
      <c r="AI50" s="63" t="e">
        <f>IF(#REF!="",0,#REF!)</f>
        <v>#REF!</v>
      </c>
      <c r="AJ50" s="63">
        <f>MIN(D51,E51,F51,G51,H51,R51)</f>
        <v>0</v>
      </c>
      <c r="AK50" s="63">
        <f>MAX(D51,E51,F51,G51,H51,R51)</f>
        <v>0</v>
      </c>
      <c r="AL50" s="63">
        <f>AK50-AJ50</f>
        <v>0</v>
      </c>
      <c r="AM50" s="64"/>
      <c r="AN50" s="63"/>
      <c r="AO50" s="63"/>
      <c r="AP50" s="63"/>
      <c r="AQ50" s="63"/>
      <c r="AR50" s="63"/>
      <c r="AS50" s="63"/>
      <c r="AT50" s="63"/>
      <c r="AU50" s="53">
        <f t="shared" si="15"/>
        <v>0</v>
      </c>
      <c r="AV50" s="53">
        <f t="shared" si="16"/>
        <v>0</v>
      </c>
      <c r="AW50" s="53">
        <f t="shared" si="16"/>
        <v>0</v>
      </c>
      <c r="AX50" s="53">
        <f t="shared" si="16"/>
        <v>0</v>
      </c>
      <c r="AY50" s="53">
        <f t="shared" si="16"/>
        <v>0</v>
      </c>
      <c r="AZ50" s="53">
        <f t="shared" si="16"/>
        <v>0</v>
      </c>
      <c r="BA50" s="53">
        <f t="shared" si="5"/>
        <v>0</v>
      </c>
      <c r="BB50" s="53">
        <f t="shared" si="17"/>
        <v>0</v>
      </c>
      <c r="BC50" s="53">
        <f t="shared" si="18"/>
        <v>0</v>
      </c>
      <c r="BD50" s="53">
        <f t="shared" si="19"/>
        <v>300</v>
      </c>
      <c r="BE50" s="53">
        <f t="shared" si="20"/>
        <v>0</v>
      </c>
      <c r="BF50" s="53">
        <f t="shared" si="6"/>
        <v>0</v>
      </c>
      <c r="BG50" s="53">
        <f t="shared" si="7"/>
        <v>17</v>
      </c>
      <c r="BH50" s="53">
        <f t="shared" si="8"/>
        <v>0</v>
      </c>
      <c r="BI50" s="53">
        <f t="shared" si="9"/>
        <v>0</v>
      </c>
      <c r="BJ50" s="53">
        <v>12</v>
      </c>
    </row>
    <row r="51" spans="2:62" s="53" customFormat="1" ht="12.75" customHeight="1" hidden="1">
      <c r="B51" s="65">
        <v>46</v>
      </c>
      <c r="C51" s="63">
        <f t="shared" si="22"/>
        <v>0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6">
        <f t="shared" si="21"/>
      </c>
      <c r="T51" s="67"/>
      <c r="V51" s="68">
        <f t="shared" si="11"/>
      </c>
      <c r="W51" s="69">
        <f t="shared" si="12"/>
      </c>
      <c r="X51" s="70">
        <f t="shared" si="13"/>
      </c>
      <c r="Z51" s="71">
        <v>46</v>
      </c>
      <c r="AA51" s="79"/>
      <c r="AC51" s="53">
        <f t="shared" si="4"/>
        <v>46</v>
      </c>
      <c r="AD51" s="53">
        <f>IF(S51="",0,1)</f>
        <v>0</v>
      </c>
      <c r="AE51" s="53">
        <f>AD51+AD52</f>
        <v>0</v>
      </c>
      <c r="AG51" s="63">
        <f t="shared" si="14"/>
        <v>47</v>
      </c>
      <c r="AH51" s="63"/>
      <c r="AI51" s="63"/>
      <c r="AJ51" s="63">
        <f>MIN(D52,E52,F52,G52,H52,R52)</f>
        <v>0</v>
      </c>
      <c r="AK51" s="63">
        <f>MAX(D52,E52,F52,G52,H52,R52)</f>
        <v>0</v>
      </c>
      <c r="AL51" s="63">
        <f>AK51-AJ51</f>
        <v>0</v>
      </c>
      <c r="AM51" s="63"/>
      <c r="AN51" s="63"/>
      <c r="AO51" s="63"/>
      <c r="AP51" s="63"/>
      <c r="AQ51" s="63"/>
      <c r="AR51" s="63"/>
      <c r="AS51" s="63"/>
      <c r="AT51" s="63"/>
      <c r="AU51" s="53">
        <f t="shared" si="15"/>
        <v>0</v>
      </c>
      <c r="AV51" s="53">
        <f t="shared" si="16"/>
        <v>0</v>
      </c>
      <c r="AW51" s="53">
        <f t="shared" si="16"/>
        <v>0</v>
      </c>
      <c r="AX51" s="53">
        <f t="shared" si="16"/>
        <v>0</v>
      </c>
      <c r="AY51" s="53">
        <f t="shared" si="16"/>
        <v>0</v>
      </c>
      <c r="AZ51" s="53">
        <f t="shared" si="16"/>
        <v>0</v>
      </c>
      <c r="BA51" s="53">
        <f t="shared" si="5"/>
        <v>0</v>
      </c>
      <c r="BB51" s="53">
        <f t="shared" si="17"/>
        <v>0</v>
      </c>
      <c r="BC51" s="53">
        <f t="shared" si="18"/>
        <v>0</v>
      </c>
      <c r="BD51" s="53">
        <f t="shared" si="19"/>
        <v>300</v>
      </c>
      <c r="BE51" s="53">
        <f t="shared" si="20"/>
        <v>0</v>
      </c>
      <c r="BF51" s="53">
        <f t="shared" si="6"/>
        <v>0</v>
      </c>
      <c r="BG51" s="53">
        <f t="shared" si="7"/>
        <v>17</v>
      </c>
      <c r="BH51" s="53">
        <f t="shared" si="8"/>
        <v>0</v>
      </c>
      <c r="BI51" s="53">
        <f t="shared" si="9"/>
        <v>0</v>
      </c>
      <c r="BJ51" s="53">
        <v>12</v>
      </c>
    </row>
    <row r="52" spans="2:62" s="53" customFormat="1" ht="12.75" customHeight="1" hidden="1">
      <c r="B52" s="65">
        <v>47</v>
      </c>
      <c r="C52" s="63">
        <f t="shared" si="22"/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6">
        <f t="shared" si="21"/>
      </c>
      <c r="T52" s="67"/>
      <c r="V52" s="68">
        <f t="shared" si="11"/>
      </c>
      <c r="W52" s="69">
        <f t="shared" si="12"/>
      </c>
      <c r="X52" s="70">
        <f t="shared" si="13"/>
      </c>
      <c r="Z52" s="73">
        <v>47</v>
      </c>
      <c r="AA52" s="79"/>
      <c r="AC52" s="53">
        <f t="shared" si="4"/>
        <v>47</v>
      </c>
      <c r="AD52" s="53">
        <f>IF(S52="",0,1)</f>
        <v>0</v>
      </c>
      <c r="AG52" s="63">
        <f t="shared" si="14"/>
        <v>48</v>
      </c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53">
        <f t="shared" si="15"/>
        <v>0</v>
      </c>
      <c r="AV52" s="53">
        <f t="shared" si="16"/>
        <v>0</v>
      </c>
      <c r="AW52" s="53">
        <f t="shared" si="16"/>
        <v>0</v>
      </c>
      <c r="AX52" s="53">
        <f t="shared" si="16"/>
        <v>0</v>
      </c>
      <c r="AY52" s="53">
        <f t="shared" si="16"/>
        <v>0</v>
      </c>
      <c r="AZ52" s="53">
        <f t="shared" si="16"/>
        <v>0</v>
      </c>
      <c r="BA52" s="53">
        <f t="shared" si="5"/>
        <v>0</v>
      </c>
      <c r="BB52" s="53">
        <f t="shared" si="17"/>
        <v>0</v>
      </c>
      <c r="BC52" s="53">
        <f t="shared" si="18"/>
        <v>0</v>
      </c>
      <c r="BD52" s="53">
        <f t="shared" si="19"/>
        <v>300</v>
      </c>
      <c r="BE52" s="53">
        <f t="shared" si="20"/>
        <v>0</v>
      </c>
      <c r="BF52" s="53">
        <f t="shared" si="6"/>
        <v>0</v>
      </c>
      <c r="BG52" s="53">
        <f t="shared" si="7"/>
        <v>17</v>
      </c>
      <c r="BH52" s="53">
        <f t="shared" si="8"/>
        <v>0</v>
      </c>
      <c r="BI52" s="53">
        <f t="shared" si="9"/>
        <v>0</v>
      </c>
      <c r="BJ52" s="53">
        <v>12</v>
      </c>
    </row>
    <row r="53" spans="2:62" s="53" customFormat="1" ht="12.75" customHeight="1" hidden="1">
      <c r="B53" s="65">
        <v>48</v>
      </c>
      <c r="C53" s="63">
        <f t="shared" si="22"/>
        <v>0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6">
        <f t="shared" si="21"/>
      </c>
      <c r="T53" s="67"/>
      <c r="V53" s="68">
        <f t="shared" si="11"/>
      </c>
      <c r="W53" s="69">
        <f t="shared" si="12"/>
      </c>
      <c r="X53" s="70">
        <f t="shared" si="13"/>
      </c>
      <c r="Z53" s="74">
        <v>48</v>
      </c>
      <c r="AA53" s="79"/>
      <c r="AC53" s="53">
        <f t="shared" si="4"/>
        <v>48</v>
      </c>
      <c r="AG53" s="63">
        <f t="shared" si="14"/>
        <v>49</v>
      </c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53">
        <f t="shared" si="15"/>
        <v>0</v>
      </c>
      <c r="AV53" s="53">
        <f t="shared" si="16"/>
        <v>0</v>
      </c>
      <c r="AW53" s="53">
        <f t="shared" si="16"/>
        <v>0</v>
      </c>
      <c r="AX53" s="53">
        <f t="shared" si="16"/>
        <v>0</v>
      </c>
      <c r="AY53" s="53">
        <f t="shared" si="16"/>
        <v>0</v>
      </c>
      <c r="AZ53" s="53">
        <f t="shared" si="16"/>
        <v>0</v>
      </c>
      <c r="BA53" s="53">
        <f t="shared" si="5"/>
        <v>0</v>
      </c>
      <c r="BB53" s="53">
        <f t="shared" si="17"/>
        <v>0</v>
      </c>
      <c r="BC53" s="53">
        <f t="shared" si="18"/>
        <v>0</v>
      </c>
      <c r="BD53" s="53">
        <f t="shared" si="19"/>
        <v>300</v>
      </c>
      <c r="BE53" s="53">
        <f t="shared" si="20"/>
        <v>0</v>
      </c>
      <c r="BF53" s="53">
        <f t="shared" si="6"/>
        <v>0</v>
      </c>
      <c r="BG53" s="53">
        <f t="shared" si="7"/>
        <v>17</v>
      </c>
      <c r="BH53" s="53">
        <f t="shared" si="8"/>
        <v>0</v>
      </c>
      <c r="BI53" s="53">
        <f t="shared" si="9"/>
        <v>0</v>
      </c>
      <c r="BJ53" s="53">
        <v>12</v>
      </c>
    </row>
    <row r="54" spans="2:62" s="53" customFormat="1" ht="12.75" customHeight="1" hidden="1">
      <c r="B54" s="65">
        <v>49</v>
      </c>
      <c r="C54" s="63">
        <f t="shared" si="22"/>
        <v>0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6">
        <f t="shared" si="21"/>
      </c>
      <c r="T54" s="67"/>
      <c r="V54" s="68">
        <f t="shared" si="11"/>
      </c>
      <c r="W54" s="69">
        <f t="shared" si="12"/>
      </c>
      <c r="X54" s="70">
        <f t="shared" si="13"/>
      </c>
      <c r="Z54" s="77">
        <v>49</v>
      </c>
      <c r="AA54" s="82"/>
      <c r="AC54" s="53">
        <f t="shared" si="4"/>
        <v>49</v>
      </c>
      <c r="AG54" s="63">
        <f t="shared" si="14"/>
        <v>50</v>
      </c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53">
        <f t="shared" si="15"/>
        <v>0</v>
      </c>
      <c r="AV54" s="53">
        <f t="shared" si="16"/>
        <v>0</v>
      </c>
      <c r="AW54" s="53">
        <f t="shared" si="16"/>
        <v>0</v>
      </c>
      <c r="AX54" s="53">
        <f t="shared" si="16"/>
        <v>0</v>
      </c>
      <c r="AY54" s="53">
        <f t="shared" si="16"/>
        <v>0</v>
      </c>
      <c r="AZ54" s="53">
        <f t="shared" si="16"/>
        <v>0</v>
      </c>
      <c r="BA54" s="53">
        <f t="shared" si="5"/>
        <v>0</v>
      </c>
      <c r="BB54" s="53">
        <f t="shared" si="17"/>
        <v>0</v>
      </c>
      <c r="BC54" s="53">
        <f t="shared" si="18"/>
        <v>0</v>
      </c>
      <c r="BD54" s="53">
        <f t="shared" si="19"/>
        <v>300</v>
      </c>
      <c r="BE54" s="53">
        <f t="shared" si="20"/>
        <v>0</v>
      </c>
      <c r="BF54" s="53">
        <f t="shared" si="6"/>
        <v>0</v>
      </c>
      <c r="BG54" s="53">
        <f t="shared" si="7"/>
        <v>17</v>
      </c>
      <c r="BH54" s="53">
        <f t="shared" si="8"/>
        <v>0</v>
      </c>
      <c r="BI54" s="53">
        <f t="shared" si="9"/>
        <v>0</v>
      </c>
      <c r="BJ54" s="53">
        <v>12</v>
      </c>
    </row>
    <row r="55" spans="2:62" ht="12.75" customHeight="1" hidden="1">
      <c r="B55" s="65">
        <v>50</v>
      </c>
      <c r="C55" s="63">
        <f t="shared" si="22"/>
        <v>0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>
        <f t="shared" si="21"/>
      </c>
      <c r="T55" s="67"/>
      <c r="U55" s="53"/>
      <c r="V55" s="68">
        <f t="shared" si="11"/>
      </c>
      <c r="W55" s="69">
        <f t="shared" si="12"/>
      </c>
      <c r="X55" s="70">
        <f t="shared" si="13"/>
      </c>
      <c r="Y55" s="53"/>
      <c r="Z55" s="71">
        <v>50</v>
      </c>
      <c r="AA55" s="79"/>
      <c r="AC55" s="53">
        <f t="shared" si="4"/>
        <v>50</v>
      </c>
      <c r="AG55" s="63">
        <f t="shared" si="14"/>
        <v>51</v>
      </c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53">
        <f t="shared" si="15"/>
        <v>0</v>
      </c>
      <c r="AV55" s="53">
        <f t="shared" si="16"/>
        <v>0</v>
      </c>
      <c r="AW55" s="53">
        <f t="shared" si="16"/>
        <v>0</v>
      </c>
      <c r="AX55" s="53">
        <f t="shared" si="16"/>
        <v>0</v>
      </c>
      <c r="AY55" s="53">
        <f t="shared" si="16"/>
        <v>0</v>
      </c>
      <c r="AZ55" s="53">
        <f t="shared" si="16"/>
        <v>0</v>
      </c>
      <c r="BA55" s="53">
        <f t="shared" si="5"/>
        <v>0</v>
      </c>
      <c r="BB55" s="53">
        <f t="shared" si="17"/>
        <v>0</v>
      </c>
      <c r="BC55" s="53">
        <f t="shared" si="18"/>
        <v>0</v>
      </c>
      <c r="BD55" s="53">
        <f t="shared" si="19"/>
        <v>300</v>
      </c>
      <c r="BE55" s="53">
        <f t="shared" si="20"/>
        <v>0</v>
      </c>
      <c r="BF55" s="53">
        <f t="shared" si="6"/>
        <v>0</v>
      </c>
      <c r="BG55" s="53">
        <f t="shared" si="7"/>
        <v>17</v>
      </c>
      <c r="BH55" s="53">
        <f t="shared" si="8"/>
        <v>0</v>
      </c>
      <c r="BI55" s="53">
        <f t="shared" si="9"/>
        <v>0</v>
      </c>
      <c r="BJ55" s="53">
        <v>12</v>
      </c>
    </row>
    <row r="56" spans="2:62" ht="12.75" customHeight="1" hidden="1">
      <c r="B56" s="65">
        <v>51</v>
      </c>
      <c r="C56" s="63">
        <f t="shared" si="22"/>
        <v>0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6">
        <f t="shared" si="21"/>
      </c>
      <c r="T56" s="67"/>
      <c r="U56" s="53"/>
      <c r="V56" s="68">
        <f t="shared" si="11"/>
      </c>
      <c r="W56" s="69">
        <f t="shared" si="12"/>
      </c>
      <c r="X56" s="70">
        <f t="shared" si="13"/>
      </c>
      <c r="Y56" s="53"/>
      <c r="Z56" s="71">
        <v>51</v>
      </c>
      <c r="AA56" s="79"/>
      <c r="AC56" s="53">
        <f t="shared" si="4"/>
        <v>51</v>
      </c>
      <c r="AG56" s="63">
        <f t="shared" si="14"/>
        <v>52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53">
        <f t="shared" si="15"/>
        <v>0</v>
      </c>
      <c r="AV56" s="53">
        <f t="shared" si="16"/>
        <v>0</v>
      </c>
      <c r="AW56" s="53">
        <f t="shared" si="16"/>
        <v>0</v>
      </c>
      <c r="AX56" s="53">
        <f t="shared" si="16"/>
        <v>0</v>
      </c>
      <c r="AY56" s="53">
        <f t="shared" si="16"/>
        <v>0</v>
      </c>
      <c r="AZ56" s="53">
        <f t="shared" si="16"/>
        <v>0</v>
      </c>
      <c r="BA56" s="53">
        <f t="shared" si="5"/>
        <v>0</v>
      </c>
      <c r="BB56" s="53">
        <f t="shared" si="17"/>
        <v>0</v>
      </c>
      <c r="BC56" s="53">
        <f t="shared" si="18"/>
        <v>0</v>
      </c>
      <c r="BD56" s="53">
        <f t="shared" si="19"/>
        <v>300</v>
      </c>
      <c r="BE56" s="53">
        <f t="shared" si="20"/>
        <v>0</v>
      </c>
      <c r="BF56" s="53">
        <f t="shared" si="6"/>
        <v>0</v>
      </c>
      <c r="BG56" s="53">
        <f t="shared" si="7"/>
        <v>17</v>
      </c>
      <c r="BH56" s="53">
        <f t="shared" si="8"/>
        <v>0</v>
      </c>
      <c r="BI56" s="53">
        <f t="shared" si="9"/>
        <v>0</v>
      </c>
      <c r="BJ56" s="53">
        <v>12</v>
      </c>
    </row>
    <row r="57" spans="2:62" ht="12.75" customHeight="1" hidden="1">
      <c r="B57" s="65">
        <v>52</v>
      </c>
      <c r="C57" s="63">
        <f t="shared" si="22"/>
        <v>0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6">
        <f t="shared" si="21"/>
      </c>
      <c r="T57" s="67"/>
      <c r="U57" s="53"/>
      <c r="V57" s="68">
        <f t="shared" si="11"/>
      </c>
      <c r="W57" s="69">
        <f t="shared" si="12"/>
      </c>
      <c r="X57" s="70">
        <f t="shared" si="13"/>
      </c>
      <c r="Y57" s="53"/>
      <c r="Z57" s="73">
        <v>52</v>
      </c>
      <c r="AA57" s="79"/>
      <c r="AC57" s="53">
        <f t="shared" si="4"/>
        <v>52</v>
      </c>
      <c r="AG57" s="63">
        <f t="shared" si="14"/>
        <v>53</v>
      </c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53">
        <f t="shared" si="15"/>
        <v>0</v>
      </c>
      <c r="AV57" s="53">
        <f t="shared" si="16"/>
        <v>0</v>
      </c>
      <c r="AW57" s="53">
        <f t="shared" si="16"/>
        <v>0</v>
      </c>
      <c r="AX57" s="53">
        <f t="shared" si="16"/>
        <v>0</v>
      </c>
      <c r="AY57" s="53">
        <f t="shared" si="16"/>
        <v>0</v>
      </c>
      <c r="AZ57" s="53">
        <f t="shared" si="16"/>
        <v>0</v>
      </c>
      <c r="BA57" s="53">
        <f t="shared" si="5"/>
        <v>0</v>
      </c>
      <c r="BB57" s="53">
        <f t="shared" si="17"/>
        <v>0</v>
      </c>
      <c r="BC57" s="53">
        <f t="shared" si="18"/>
        <v>0</v>
      </c>
      <c r="BD57" s="53">
        <f t="shared" si="19"/>
        <v>300</v>
      </c>
      <c r="BE57" s="53">
        <f t="shared" si="20"/>
        <v>0</v>
      </c>
      <c r="BF57" s="53">
        <f t="shared" si="6"/>
        <v>0</v>
      </c>
      <c r="BG57" s="53">
        <f t="shared" si="7"/>
        <v>17</v>
      </c>
      <c r="BH57" s="53">
        <f t="shared" si="8"/>
        <v>0</v>
      </c>
      <c r="BI57" s="53">
        <f t="shared" si="9"/>
        <v>0</v>
      </c>
      <c r="BJ57" s="53">
        <v>12</v>
      </c>
    </row>
    <row r="58" spans="2:83" ht="12.75" customHeight="1" hidden="1">
      <c r="B58" s="65">
        <v>53</v>
      </c>
      <c r="C58" s="63">
        <f t="shared" si="22"/>
        <v>0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6">
        <f t="shared" si="21"/>
      </c>
      <c r="T58" s="67"/>
      <c r="U58" s="53"/>
      <c r="V58" s="68">
        <f t="shared" si="11"/>
      </c>
      <c r="W58" s="69">
        <f t="shared" si="12"/>
      </c>
      <c r="X58" s="70">
        <f t="shared" si="13"/>
      </c>
      <c r="Y58" s="53"/>
      <c r="Z58" s="74">
        <v>53</v>
      </c>
      <c r="AA58" s="79"/>
      <c r="AC58" s="53">
        <f t="shared" si="4"/>
        <v>53</v>
      </c>
      <c r="AG58" s="63">
        <f t="shared" si="14"/>
        <v>54</v>
      </c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53">
        <f t="shared" si="15"/>
        <v>0</v>
      </c>
      <c r="AV58" s="53">
        <f aca="true" t="shared" si="23" ref="AV58:AV74">D58</f>
        <v>0</v>
      </c>
      <c r="AW58" s="53">
        <f aca="true" t="shared" si="24" ref="AW58:AW74">E58</f>
        <v>0</v>
      </c>
      <c r="AX58" s="53">
        <f aca="true" t="shared" si="25" ref="AX58:AX74">F58</f>
        <v>0</v>
      </c>
      <c r="AY58" s="53">
        <f aca="true" t="shared" si="26" ref="AY58:AY74">G58</f>
        <v>0</v>
      </c>
      <c r="AZ58" s="53">
        <f aca="true" t="shared" si="27" ref="AZ58:AZ74">H58</f>
        <v>0</v>
      </c>
      <c r="BA58" s="53">
        <f t="shared" si="5"/>
        <v>0</v>
      </c>
      <c r="BB58" s="53">
        <f t="shared" si="17"/>
        <v>0</v>
      </c>
      <c r="BC58" s="53">
        <f t="shared" si="18"/>
        <v>0</v>
      </c>
      <c r="BD58" s="53">
        <f t="shared" si="19"/>
        <v>300</v>
      </c>
      <c r="BE58" s="53">
        <f t="shared" si="20"/>
        <v>0</v>
      </c>
      <c r="BF58" s="53">
        <f t="shared" si="6"/>
        <v>0</v>
      </c>
      <c r="BG58" s="53">
        <f t="shared" si="7"/>
        <v>17</v>
      </c>
      <c r="BH58" s="53">
        <f t="shared" si="8"/>
        <v>0</v>
      </c>
      <c r="BI58" s="53">
        <f t="shared" si="9"/>
        <v>0</v>
      </c>
      <c r="BJ58" s="53">
        <v>12</v>
      </c>
      <c r="CE58" s="56"/>
    </row>
    <row r="59" spans="2:62" ht="12.75" customHeight="1" hidden="1">
      <c r="B59" s="65">
        <v>54</v>
      </c>
      <c r="C59" s="63">
        <f t="shared" si="22"/>
        <v>0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>
        <f t="shared" si="21"/>
      </c>
      <c r="T59" s="67"/>
      <c r="U59" s="53"/>
      <c r="V59" s="68">
        <f t="shared" si="11"/>
      </c>
      <c r="W59" s="69">
        <f t="shared" si="12"/>
      </c>
      <c r="X59" s="70">
        <f t="shared" si="13"/>
      </c>
      <c r="Y59" s="53"/>
      <c r="Z59" s="77">
        <v>54</v>
      </c>
      <c r="AA59" s="80"/>
      <c r="AC59" s="53">
        <f t="shared" si="4"/>
        <v>54</v>
      </c>
      <c r="AG59" s="63">
        <f t="shared" si="14"/>
        <v>55</v>
      </c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53">
        <f t="shared" si="15"/>
        <v>0</v>
      </c>
      <c r="AV59" s="53">
        <f t="shared" si="23"/>
        <v>0</v>
      </c>
      <c r="AW59" s="53">
        <f t="shared" si="24"/>
        <v>0</v>
      </c>
      <c r="AX59" s="53">
        <f t="shared" si="25"/>
        <v>0</v>
      </c>
      <c r="AY59" s="53">
        <f t="shared" si="26"/>
        <v>0</v>
      </c>
      <c r="AZ59" s="53">
        <f t="shared" si="27"/>
        <v>0</v>
      </c>
      <c r="BA59" s="53">
        <f t="shared" si="5"/>
        <v>0</v>
      </c>
      <c r="BB59" s="53">
        <f t="shared" si="17"/>
        <v>0</v>
      </c>
      <c r="BC59" s="53">
        <f t="shared" si="18"/>
        <v>0</v>
      </c>
      <c r="BD59" s="53">
        <f t="shared" si="19"/>
        <v>300</v>
      </c>
      <c r="BE59" s="53">
        <f t="shared" si="20"/>
        <v>0</v>
      </c>
      <c r="BF59" s="53">
        <f t="shared" si="6"/>
        <v>0</v>
      </c>
      <c r="BG59" s="53">
        <f t="shared" si="7"/>
        <v>17</v>
      </c>
      <c r="BH59" s="53">
        <f t="shared" si="8"/>
        <v>0</v>
      </c>
      <c r="BI59" s="53">
        <f t="shared" si="9"/>
        <v>0</v>
      </c>
      <c r="BJ59" s="53">
        <v>12</v>
      </c>
    </row>
    <row r="60" spans="2:62" ht="12.75" customHeight="1" hidden="1">
      <c r="B60" s="65">
        <v>55</v>
      </c>
      <c r="C60" s="63">
        <f t="shared" si="22"/>
        <v>0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6">
        <f t="shared" si="21"/>
      </c>
      <c r="T60" s="67"/>
      <c r="U60" s="53"/>
      <c r="V60" s="68">
        <f t="shared" si="11"/>
      </c>
      <c r="W60" s="69">
        <f t="shared" si="12"/>
      </c>
      <c r="X60" s="70">
        <f t="shared" si="13"/>
      </c>
      <c r="Y60" s="53"/>
      <c r="Z60" s="71">
        <v>55</v>
      </c>
      <c r="AA60" s="79"/>
      <c r="AC60" s="53">
        <f t="shared" si="4"/>
        <v>55</v>
      </c>
      <c r="AG60" s="63">
        <f t="shared" si="14"/>
        <v>56</v>
      </c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53">
        <f t="shared" si="15"/>
        <v>0</v>
      </c>
      <c r="AV60" s="53">
        <f t="shared" si="23"/>
        <v>0</v>
      </c>
      <c r="AW60" s="53">
        <f t="shared" si="24"/>
        <v>0</v>
      </c>
      <c r="AX60" s="53">
        <f t="shared" si="25"/>
        <v>0</v>
      </c>
      <c r="AY60" s="53">
        <f t="shared" si="26"/>
        <v>0</v>
      </c>
      <c r="AZ60" s="53">
        <f t="shared" si="27"/>
        <v>0</v>
      </c>
      <c r="BA60" s="53">
        <f t="shared" si="5"/>
        <v>0</v>
      </c>
      <c r="BB60" s="53">
        <f t="shared" si="17"/>
        <v>0</v>
      </c>
      <c r="BC60" s="53">
        <f t="shared" si="18"/>
        <v>0</v>
      </c>
      <c r="BD60" s="53">
        <f t="shared" si="19"/>
        <v>300</v>
      </c>
      <c r="BE60" s="53">
        <f t="shared" si="20"/>
        <v>0</v>
      </c>
      <c r="BF60" s="53">
        <f t="shared" si="6"/>
        <v>0</v>
      </c>
      <c r="BG60" s="53">
        <f t="shared" si="7"/>
        <v>17</v>
      </c>
      <c r="BH60" s="53">
        <f t="shared" si="8"/>
        <v>0</v>
      </c>
      <c r="BI60" s="53">
        <f t="shared" si="9"/>
        <v>0</v>
      </c>
      <c r="BJ60" s="53">
        <v>12</v>
      </c>
    </row>
    <row r="61" spans="2:62" ht="13.5" customHeight="1" hidden="1">
      <c r="B61" s="65">
        <v>56</v>
      </c>
      <c r="C61" s="63">
        <f t="shared" si="22"/>
        <v>0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6">
        <f t="shared" si="21"/>
      </c>
      <c r="T61" s="67"/>
      <c r="U61" s="53"/>
      <c r="V61" s="68">
        <f t="shared" si="11"/>
      </c>
      <c r="W61" s="69">
        <f t="shared" si="12"/>
      </c>
      <c r="X61" s="70">
        <f t="shared" si="13"/>
      </c>
      <c r="Y61" s="53"/>
      <c r="Z61" s="71">
        <v>56</v>
      </c>
      <c r="AA61" s="79"/>
      <c r="AC61" s="53">
        <f t="shared" si="4"/>
        <v>56</v>
      </c>
      <c r="AG61" s="63">
        <f t="shared" si="14"/>
        <v>57</v>
      </c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53">
        <f t="shared" si="15"/>
        <v>0</v>
      </c>
      <c r="AV61" s="53">
        <f t="shared" si="23"/>
        <v>0</v>
      </c>
      <c r="AW61" s="53">
        <f t="shared" si="24"/>
        <v>0</v>
      </c>
      <c r="AX61" s="53">
        <f t="shared" si="25"/>
        <v>0</v>
      </c>
      <c r="AY61" s="53">
        <f t="shared" si="26"/>
        <v>0</v>
      </c>
      <c r="AZ61" s="53">
        <f t="shared" si="27"/>
        <v>0</v>
      </c>
      <c r="BA61" s="53">
        <f t="shared" si="5"/>
        <v>0</v>
      </c>
      <c r="BB61" s="53">
        <f t="shared" si="17"/>
        <v>0</v>
      </c>
      <c r="BC61" s="53">
        <f t="shared" si="18"/>
        <v>0</v>
      </c>
      <c r="BD61" s="53">
        <f t="shared" si="19"/>
        <v>300</v>
      </c>
      <c r="BE61" s="53">
        <f t="shared" si="20"/>
        <v>0</v>
      </c>
      <c r="BF61" s="53">
        <f t="shared" si="6"/>
        <v>0</v>
      </c>
      <c r="BG61" s="53">
        <f t="shared" si="7"/>
        <v>17</v>
      </c>
      <c r="BH61" s="53">
        <f t="shared" si="8"/>
        <v>0</v>
      </c>
      <c r="BI61" s="53">
        <f t="shared" si="9"/>
        <v>0</v>
      </c>
      <c r="BJ61" s="53">
        <v>12</v>
      </c>
    </row>
    <row r="62" spans="2:62" ht="13.5" customHeight="1" hidden="1">
      <c r="B62" s="65">
        <v>57</v>
      </c>
      <c r="C62" s="63">
        <f t="shared" si="22"/>
        <v>0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6">
        <f t="shared" si="21"/>
      </c>
      <c r="T62" s="67"/>
      <c r="U62" s="53"/>
      <c r="V62" s="68">
        <f t="shared" si="11"/>
      </c>
      <c r="W62" s="69">
        <f t="shared" si="12"/>
      </c>
      <c r="X62" s="70">
        <f t="shared" si="13"/>
      </c>
      <c r="Y62" s="53"/>
      <c r="Z62" s="73">
        <v>57</v>
      </c>
      <c r="AA62" s="79"/>
      <c r="AC62" s="53">
        <f t="shared" si="4"/>
        <v>57</v>
      </c>
      <c r="AG62" s="63">
        <f t="shared" si="14"/>
        <v>58</v>
      </c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53">
        <f t="shared" si="15"/>
        <v>0</v>
      </c>
      <c r="AV62" s="53">
        <f t="shared" si="23"/>
        <v>0</v>
      </c>
      <c r="AW62" s="53">
        <f t="shared" si="24"/>
        <v>0</v>
      </c>
      <c r="AX62" s="53">
        <f t="shared" si="25"/>
        <v>0</v>
      </c>
      <c r="AY62" s="53">
        <f t="shared" si="26"/>
        <v>0</v>
      </c>
      <c r="AZ62" s="53">
        <f t="shared" si="27"/>
        <v>0</v>
      </c>
      <c r="BA62" s="53">
        <f t="shared" si="5"/>
        <v>0</v>
      </c>
      <c r="BB62" s="53">
        <f t="shared" si="17"/>
        <v>0</v>
      </c>
      <c r="BC62" s="53">
        <f t="shared" si="18"/>
        <v>0</v>
      </c>
      <c r="BD62" s="53">
        <f t="shared" si="19"/>
        <v>300</v>
      </c>
      <c r="BE62" s="53">
        <f t="shared" si="20"/>
        <v>0</v>
      </c>
      <c r="BF62" s="53">
        <f t="shared" si="6"/>
        <v>0</v>
      </c>
      <c r="BG62" s="53">
        <f t="shared" si="7"/>
        <v>17</v>
      </c>
      <c r="BH62" s="53">
        <f t="shared" si="8"/>
        <v>0</v>
      </c>
      <c r="BI62" s="53">
        <f t="shared" si="9"/>
        <v>0</v>
      </c>
      <c r="BJ62" s="53">
        <v>12</v>
      </c>
    </row>
    <row r="63" spans="2:62" ht="13.5" customHeight="1" hidden="1">
      <c r="B63" s="65">
        <v>58</v>
      </c>
      <c r="C63" s="63">
        <f t="shared" si="22"/>
        <v>0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6">
        <f t="shared" si="21"/>
      </c>
      <c r="T63" s="67"/>
      <c r="U63" s="53"/>
      <c r="V63" s="68">
        <f t="shared" si="11"/>
      </c>
      <c r="W63" s="69">
        <f t="shared" si="12"/>
      </c>
      <c r="X63" s="70">
        <f t="shared" si="13"/>
      </c>
      <c r="Y63" s="78"/>
      <c r="Z63" s="74">
        <v>58</v>
      </c>
      <c r="AA63" s="79"/>
      <c r="AC63" s="53">
        <f t="shared" si="4"/>
        <v>58</v>
      </c>
      <c r="AG63" s="63">
        <f t="shared" si="14"/>
        <v>59</v>
      </c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53">
        <f t="shared" si="15"/>
        <v>0</v>
      </c>
      <c r="AV63" s="53">
        <f t="shared" si="23"/>
        <v>0</v>
      </c>
      <c r="AW63" s="53">
        <f t="shared" si="24"/>
        <v>0</v>
      </c>
      <c r="AX63" s="53">
        <f t="shared" si="25"/>
        <v>0</v>
      </c>
      <c r="AY63" s="53">
        <f t="shared" si="26"/>
        <v>0</v>
      </c>
      <c r="AZ63" s="53">
        <f t="shared" si="27"/>
        <v>0</v>
      </c>
      <c r="BA63" s="53">
        <f t="shared" si="5"/>
        <v>0</v>
      </c>
      <c r="BB63" s="53">
        <f t="shared" si="17"/>
        <v>0</v>
      </c>
      <c r="BC63" s="53">
        <f t="shared" si="18"/>
        <v>0</v>
      </c>
      <c r="BD63" s="53">
        <f t="shared" si="19"/>
        <v>300</v>
      </c>
      <c r="BE63" s="53">
        <f t="shared" si="20"/>
        <v>0</v>
      </c>
      <c r="BF63" s="53">
        <f t="shared" si="6"/>
        <v>0</v>
      </c>
      <c r="BG63" s="53">
        <f t="shared" si="7"/>
        <v>17</v>
      </c>
      <c r="BH63" s="53">
        <f t="shared" si="8"/>
        <v>0</v>
      </c>
      <c r="BI63" s="53">
        <f t="shared" si="9"/>
        <v>0</v>
      </c>
      <c r="BJ63" s="53">
        <v>12</v>
      </c>
    </row>
    <row r="64" spans="2:62" ht="13.5" customHeight="1" hidden="1">
      <c r="B64" s="65">
        <v>59</v>
      </c>
      <c r="C64" s="63">
        <f t="shared" si="22"/>
        <v>0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6">
        <f t="shared" si="21"/>
      </c>
      <c r="T64" s="67"/>
      <c r="U64" s="53"/>
      <c r="V64" s="68">
        <f t="shared" si="11"/>
      </c>
      <c r="W64" s="69">
        <f t="shared" si="12"/>
      </c>
      <c r="X64" s="70">
        <f t="shared" si="13"/>
      </c>
      <c r="Y64" s="53"/>
      <c r="Z64" s="77">
        <v>59</v>
      </c>
      <c r="AA64" s="79"/>
      <c r="AC64" s="53">
        <f t="shared" si="4"/>
        <v>59</v>
      </c>
      <c r="AG64" s="63">
        <f t="shared" si="14"/>
        <v>60</v>
      </c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53">
        <f t="shared" si="15"/>
        <v>0</v>
      </c>
      <c r="AV64" s="53">
        <f t="shared" si="23"/>
        <v>0</v>
      </c>
      <c r="AW64" s="53">
        <f t="shared" si="24"/>
        <v>0</v>
      </c>
      <c r="AX64" s="53">
        <f t="shared" si="25"/>
        <v>0</v>
      </c>
      <c r="AY64" s="53">
        <f t="shared" si="26"/>
        <v>0</v>
      </c>
      <c r="AZ64" s="53">
        <f t="shared" si="27"/>
        <v>0</v>
      </c>
      <c r="BA64" s="53">
        <f t="shared" si="5"/>
        <v>0</v>
      </c>
      <c r="BB64" s="53">
        <f t="shared" si="17"/>
        <v>0</v>
      </c>
      <c r="BC64" s="53">
        <f t="shared" si="18"/>
        <v>0</v>
      </c>
      <c r="BD64" s="53">
        <f t="shared" si="19"/>
        <v>300</v>
      </c>
      <c r="BE64" s="53">
        <f t="shared" si="20"/>
        <v>0</v>
      </c>
      <c r="BF64" s="53">
        <f t="shared" si="6"/>
        <v>0</v>
      </c>
      <c r="BG64" s="53">
        <f t="shared" si="7"/>
        <v>17</v>
      </c>
      <c r="BH64" s="53">
        <f t="shared" si="8"/>
        <v>0</v>
      </c>
      <c r="BI64" s="53">
        <f t="shared" si="9"/>
        <v>0</v>
      </c>
      <c r="BJ64" s="53">
        <v>12</v>
      </c>
    </row>
    <row r="65" spans="2:67" ht="13.5" customHeight="1" hidden="1">
      <c r="B65" s="65">
        <v>60</v>
      </c>
      <c r="C65" s="63">
        <f t="shared" si="22"/>
        <v>0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6">
        <f t="shared" si="21"/>
      </c>
      <c r="T65" s="67"/>
      <c r="U65" s="53"/>
      <c r="V65" s="68">
        <f t="shared" si="11"/>
      </c>
      <c r="W65" s="69">
        <f t="shared" si="12"/>
      </c>
      <c r="X65" s="70">
        <f t="shared" si="13"/>
      </c>
      <c r="Y65" s="78"/>
      <c r="Z65" s="71">
        <v>60</v>
      </c>
      <c r="AA65" s="79"/>
      <c r="AC65" s="53">
        <f t="shared" si="4"/>
        <v>60</v>
      </c>
      <c r="AD65" s="56"/>
      <c r="AE65" s="56"/>
      <c r="AF65" s="56"/>
      <c r="AG65" s="63">
        <f t="shared" si="14"/>
        <v>61</v>
      </c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53">
        <f t="shared" si="15"/>
        <v>0</v>
      </c>
      <c r="AV65" s="53">
        <f t="shared" si="23"/>
        <v>0</v>
      </c>
      <c r="AW65" s="53">
        <f t="shared" si="24"/>
        <v>0</v>
      </c>
      <c r="AX65" s="53">
        <f t="shared" si="25"/>
        <v>0</v>
      </c>
      <c r="AY65" s="53">
        <f t="shared" si="26"/>
        <v>0</v>
      </c>
      <c r="AZ65" s="53">
        <f t="shared" si="27"/>
        <v>0</v>
      </c>
      <c r="BA65" s="53">
        <f t="shared" si="5"/>
        <v>0</v>
      </c>
      <c r="BB65" s="53">
        <f t="shared" si="17"/>
        <v>0</v>
      </c>
      <c r="BC65" s="53">
        <f t="shared" si="18"/>
        <v>0</v>
      </c>
      <c r="BD65" s="53">
        <f t="shared" si="19"/>
        <v>300</v>
      </c>
      <c r="BE65" s="53">
        <f t="shared" si="20"/>
        <v>0</v>
      </c>
      <c r="BF65" s="53">
        <f t="shared" si="6"/>
        <v>0</v>
      </c>
      <c r="BG65" s="53">
        <f t="shared" si="7"/>
        <v>17</v>
      </c>
      <c r="BH65" s="53">
        <f t="shared" si="8"/>
        <v>0</v>
      </c>
      <c r="BI65" s="53">
        <f t="shared" si="9"/>
        <v>0</v>
      </c>
      <c r="BJ65" s="53">
        <v>12</v>
      </c>
      <c r="BK65" s="56"/>
      <c r="BL65" s="56"/>
      <c r="BM65" s="56"/>
      <c r="BN65" s="56"/>
      <c r="BO65" s="56"/>
    </row>
    <row r="66" spans="2:62" ht="13.5" customHeight="1" hidden="1">
      <c r="B66" s="65">
        <v>61</v>
      </c>
      <c r="C66" s="63">
        <f t="shared" si="22"/>
        <v>0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6">
        <f t="shared" si="21"/>
      </c>
      <c r="T66" s="67"/>
      <c r="U66" s="53"/>
      <c r="V66" s="68">
        <f t="shared" si="11"/>
      </c>
      <c r="W66" s="69">
        <f t="shared" si="12"/>
      </c>
      <c r="X66" s="70">
        <f t="shared" si="13"/>
      </c>
      <c r="Y66" s="84"/>
      <c r="Z66" s="71">
        <v>61</v>
      </c>
      <c r="AA66" s="79"/>
      <c r="AC66" s="53">
        <f t="shared" si="4"/>
        <v>61</v>
      </c>
      <c r="AG66" s="63">
        <f t="shared" si="14"/>
        <v>62</v>
      </c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53">
        <f t="shared" si="15"/>
        <v>0</v>
      </c>
      <c r="AV66" s="53">
        <f t="shared" si="23"/>
        <v>0</v>
      </c>
      <c r="AW66" s="53">
        <f t="shared" si="24"/>
        <v>0</v>
      </c>
      <c r="AX66" s="53">
        <f t="shared" si="25"/>
        <v>0</v>
      </c>
      <c r="AY66" s="53">
        <f t="shared" si="26"/>
        <v>0</v>
      </c>
      <c r="AZ66" s="53">
        <f t="shared" si="27"/>
        <v>0</v>
      </c>
      <c r="BA66" s="53">
        <f t="shared" si="5"/>
        <v>0</v>
      </c>
      <c r="BB66" s="53">
        <f t="shared" si="17"/>
        <v>0</v>
      </c>
      <c r="BC66" s="53">
        <f t="shared" si="18"/>
        <v>0</v>
      </c>
      <c r="BD66" s="53">
        <f t="shared" si="19"/>
        <v>300</v>
      </c>
      <c r="BE66" s="53">
        <f t="shared" si="20"/>
        <v>0</v>
      </c>
      <c r="BF66" s="53">
        <f t="shared" si="6"/>
        <v>0</v>
      </c>
      <c r="BG66" s="53">
        <f t="shared" si="7"/>
        <v>17</v>
      </c>
      <c r="BH66" s="53">
        <f t="shared" si="8"/>
        <v>0</v>
      </c>
      <c r="BI66" s="53">
        <f t="shared" si="9"/>
        <v>0</v>
      </c>
      <c r="BJ66" s="53">
        <v>12</v>
      </c>
    </row>
    <row r="67" spans="2:62" ht="13.5" customHeight="1" hidden="1">
      <c r="B67" s="65">
        <v>62</v>
      </c>
      <c r="C67" s="63">
        <f t="shared" si="22"/>
        <v>0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6">
        <f t="shared" si="21"/>
      </c>
      <c r="T67" s="67"/>
      <c r="U67" s="53"/>
      <c r="V67" s="68">
        <f t="shared" si="11"/>
      </c>
      <c r="W67" s="69">
        <f t="shared" si="12"/>
      </c>
      <c r="X67" s="70">
        <f t="shared" si="13"/>
      </c>
      <c r="Y67" s="78"/>
      <c r="Z67" s="73">
        <v>62</v>
      </c>
      <c r="AA67" s="79"/>
      <c r="AC67" s="53">
        <f t="shared" si="4"/>
        <v>62</v>
      </c>
      <c r="AG67" s="63">
        <f t="shared" si="14"/>
        <v>63</v>
      </c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53">
        <f t="shared" si="15"/>
        <v>0</v>
      </c>
      <c r="AV67" s="53">
        <f t="shared" si="23"/>
        <v>0</v>
      </c>
      <c r="AW67" s="53">
        <f t="shared" si="24"/>
        <v>0</v>
      </c>
      <c r="AX67" s="53">
        <f t="shared" si="25"/>
        <v>0</v>
      </c>
      <c r="AY67" s="53">
        <f t="shared" si="26"/>
        <v>0</v>
      </c>
      <c r="AZ67" s="53">
        <f t="shared" si="27"/>
        <v>0</v>
      </c>
      <c r="BA67" s="53">
        <f t="shared" si="5"/>
        <v>0</v>
      </c>
      <c r="BB67" s="53">
        <f t="shared" si="17"/>
        <v>0</v>
      </c>
      <c r="BC67" s="53">
        <f t="shared" si="18"/>
        <v>0</v>
      </c>
      <c r="BD67" s="53">
        <f t="shared" si="19"/>
        <v>300</v>
      </c>
      <c r="BE67" s="53">
        <f t="shared" si="20"/>
        <v>0</v>
      </c>
      <c r="BF67" s="53">
        <f t="shared" si="6"/>
        <v>0</v>
      </c>
      <c r="BG67" s="53">
        <f t="shared" si="7"/>
        <v>17</v>
      </c>
      <c r="BH67" s="53">
        <f t="shared" si="8"/>
        <v>0</v>
      </c>
      <c r="BI67" s="53">
        <f t="shared" si="9"/>
        <v>0</v>
      </c>
      <c r="BJ67" s="53">
        <v>12</v>
      </c>
    </row>
    <row r="68" spans="2:62" ht="13.5" customHeight="1" hidden="1">
      <c r="B68" s="65">
        <v>63</v>
      </c>
      <c r="C68" s="63">
        <f t="shared" si="22"/>
        <v>0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6">
        <f t="shared" si="21"/>
      </c>
      <c r="T68" s="67"/>
      <c r="U68" s="53"/>
      <c r="V68" s="68">
        <f t="shared" si="11"/>
      </c>
      <c r="W68" s="69">
        <f t="shared" si="12"/>
      </c>
      <c r="X68" s="70">
        <f t="shared" si="13"/>
      </c>
      <c r="Y68" s="53"/>
      <c r="Z68" s="74">
        <v>63</v>
      </c>
      <c r="AA68" s="79"/>
      <c r="AC68" s="53">
        <f t="shared" si="4"/>
        <v>63</v>
      </c>
      <c r="AG68" s="63">
        <f t="shared" si="14"/>
        <v>64</v>
      </c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53">
        <f t="shared" si="15"/>
        <v>0</v>
      </c>
      <c r="AV68" s="53">
        <f t="shared" si="23"/>
        <v>0</v>
      </c>
      <c r="AW68" s="53">
        <f t="shared" si="24"/>
        <v>0</v>
      </c>
      <c r="AX68" s="53">
        <f t="shared" si="25"/>
        <v>0</v>
      </c>
      <c r="AY68" s="53">
        <f t="shared" si="26"/>
        <v>0</v>
      </c>
      <c r="AZ68" s="53">
        <f t="shared" si="27"/>
        <v>0</v>
      </c>
      <c r="BA68" s="53">
        <f t="shared" si="5"/>
        <v>0</v>
      </c>
      <c r="BB68" s="53">
        <f t="shared" si="17"/>
        <v>0</v>
      </c>
      <c r="BC68" s="53">
        <f t="shared" si="18"/>
        <v>0</v>
      </c>
      <c r="BD68" s="53">
        <f t="shared" si="19"/>
        <v>300</v>
      </c>
      <c r="BE68" s="53">
        <f t="shared" si="20"/>
        <v>0</v>
      </c>
      <c r="BF68" s="53">
        <f t="shared" si="6"/>
        <v>0</v>
      </c>
      <c r="BG68" s="53">
        <f t="shared" si="7"/>
        <v>17</v>
      </c>
      <c r="BH68" s="53">
        <f t="shared" si="8"/>
        <v>0</v>
      </c>
      <c r="BI68" s="53">
        <f t="shared" si="9"/>
        <v>0</v>
      </c>
      <c r="BJ68" s="53">
        <v>12</v>
      </c>
    </row>
    <row r="69" spans="2:84" ht="15.75" hidden="1">
      <c r="B69" s="65">
        <v>64</v>
      </c>
      <c r="C69" s="63">
        <f t="shared" si="22"/>
        <v>0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6">
        <f t="shared" si="21"/>
      </c>
      <c r="T69" s="67"/>
      <c r="V69" s="68">
        <f t="shared" si="11"/>
      </c>
      <c r="W69" s="69">
        <f t="shared" si="12"/>
      </c>
      <c r="X69" s="70">
        <f t="shared" si="13"/>
      </c>
      <c r="Y69" s="53"/>
      <c r="Z69" s="77">
        <v>64</v>
      </c>
      <c r="AA69" s="85"/>
      <c r="AC69" s="53">
        <f t="shared" si="4"/>
        <v>64</v>
      </c>
      <c r="AG69" s="63">
        <f t="shared" si="14"/>
        <v>65</v>
      </c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53">
        <f t="shared" si="15"/>
        <v>0</v>
      </c>
      <c r="AV69" s="53">
        <f t="shared" si="23"/>
        <v>0</v>
      </c>
      <c r="AW69" s="53">
        <f t="shared" si="24"/>
        <v>0</v>
      </c>
      <c r="AX69" s="53">
        <f t="shared" si="25"/>
        <v>0</v>
      </c>
      <c r="AY69" s="53">
        <f t="shared" si="26"/>
        <v>0</v>
      </c>
      <c r="AZ69" s="53">
        <f t="shared" si="27"/>
        <v>0</v>
      </c>
      <c r="BA69" s="53">
        <f t="shared" si="5"/>
        <v>0</v>
      </c>
      <c r="BB69" s="53">
        <f t="shared" si="17"/>
        <v>0</v>
      </c>
      <c r="BC69" s="53">
        <f t="shared" si="18"/>
        <v>0</v>
      </c>
      <c r="BD69" s="53">
        <f t="shared" si="19"/>
        <v>300</v>
      </c>
      <c r="BE69" s="53">
        <f t="shared" si="20"/>
        <v>0</v>
      </c>
      <c r="BF69" s="53">
        <f>LARGE(BE$6:BE$69,AG68)</f>
        <v>0</v>
      </c>
      <c r="BG69" s="53">
        <f>MATCH(BF69,BE$6:BE$69,0)</f>
        <v>17</v>
      </c>
      <c r="BH69" s="53">
        <f>INDEX(AU$6:AU$69,BG69)</f>
        <v>0</v>
      </c>
      <c r="BI69" s="53">
        <f>INDEX(BB$6:BB$69,BG69)</f>
        <v>0</v>
      </c>
      <c r="BJ69" s="53">
        <v>12</v>
      </c>
      <c r="CF69" s="86"/>
    </row>
    <row r="70" spans="2:84" ht="13.5" customHeight="1" hidden="1">
      <c r="B70" s="65">
        <v>65</v>
      </c>
      <c r="C70" s="63">
        <f>IF(B70="","",INDEX(AA$6:AA$100,AC70))</f>
        <v>0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6">
        <f t="shared" si="21"/>
      </c>
      <c r="T70" s="67"/>
      <c r="V70" s="68">
        <f t="shared" si="11"/>
      </c>
      <c r="W70" s="69">
        <f t="shared" si="12"/>
      </c>
      <c r="X70" s="70">
        <f t="shared" si="13"/>
      </c>
      <c r="Z70" s="77">
        <v>65</v>
      </c>
      <c r="AA70" s="85"/>
      <c r="AC70" s="53">
        <f>MATCH(B70,Z$6:Z$100,0)</f>
        <v>65</v>
      </c>
      <c r="AG70" s="63">
        <f t="shared" si="14"/>
        <v>66</v>
      </c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53">
        <f>IF(C70="",0,C70)</f>
        <v>0</v>
      </c>
      <c r="AV70" s="53">
        <f t="shared" si="23"/>
        <v>0</v>
      </c>
      <c r="AW70" s="53">
        <f t="shared" si="24"/>
        <v>0</v>
      </c>
      <c r="AX70" s="53">
        <f t="shared" si="25"/>
        <v>0</v>
      </c>
      <c r="AY70" s="53">
        <f t="shared" si="26"/>
        <v>0</v>
      </c>
      <c r="AZ70" s="53">
        <f t="shared" si="27"/>
        <v>0</v>
      </c>
      <c r="BA70" s="53">
        <f>R70</f>
        <v>0</v>
      </c>
      <c r="BB70" s="53">
        <f>IF(S70="",0,S70)</f>
        <v>0</v>
      </c>
      <c r="BC70" s="53">
        <f>AL69</f>
        <v>0</v>
      </c>
      <c r="BD70" s="53">
        <f t="shared" si="19"/>
        <v>300</v>
      </c>
      <c r="BE70" s="53">
        <f>IF(AU70=0,0,BB70*1000000+BD70*100+AG70)</f>
        <v>0</v>
      </c>
      <c r="BF70" s="53">
        <f>LARGE(BE$6:BE$71,AG69)</f>
        <v>0</v>
      </c>
      <c r="BG70" s="53">
        <f>MATCH(BF70,BE$6:BE$69,0)</f>
        <v>17</v>
      </c>
      <c r="BH70" s="53">
        <f>INDEX(AU$6:AU$69,BG70)</f>
        <v>0</v>
      </c>
      <c r="BI70" s="53">
        <f>INDEX(BB$6:BB$69,BG70)</f>
        <v>0</v>
      </c>
      <c r="BJ70" s="53">
        <v>12</v>
      </c>
      <c r="CF70" s="86"/>
    </row>
    <row r="71" spans="2:84" ht="13.5" customHeight="1" hidden="1">
      <c r="B71" s="65">
        <v>65</v>
      </c>
      <c r="C71" s="63">
        <f>IF(B71="","",INDEX(AA$6:AA$100,AC71))</f>
        <v>0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6">
        <f t="shared" si="21"/>
      </c>
      <c r="T71" s="67"/>
      <c r="V71" s="68">
        <f>IF(BH71=0,"",BH71)</f>
      </c>
      <c r="W71" s="69">
        <f>IF(V71="","",BI71)</f>
      </c>
      <c r="X71" s="70">
        <f>IF(V71="","",BJ71)</f>
      </c>
      <c r="Y71" s="53"/>
      <c r="Z71" s="71">
        <v>66</v>
      </c>
      <c r="AA71" s="85"/>
      <c r="AC71" s="53">
        <f>MATCH(B71,Z$6:Z$100,0)</f>
        <v>65</v>
      </c>
      <c r="AU71" s="53">
        <f>IF(C71="",0,C71)</f>
        <v>0</v>
      </c>
      <c r="AV71" s="53">
        <f t="shared" si="23"/>
        <v>0</v>
      </c>
      <c r="AW71" s="53">
        <f t="shared" si="24"/>
        <v>0</v>
      </c>
      <c r="AX71" s="53">
        <f t="shared" si="25"/>
        <v>0</v>
      </c>
      <c r="AY71" s="53">
        <f t="shared" si="26"/>
        <v>0</v>
      </c>
      <c r="AZ71" s="53">
        <f t="shared" si="27"/>
        <v>0</v>
      </c>
      <c r="BA71" s="53">
        <f>R71</f>
        <v>0</v>
      </c>
      <c r="BB71" s="53">
        <f>IF(S71="",0,S71)</f>
        <v>0</v>
      </c>
      <c r="BC71" s="53">
        <f>AL70</f>
        <v>0</v>
      </c>
      <c r="BD71" s="53">
        <f>300-BC71</f>
        <v>300</v>
      </c>
      <c r="BE71" s="53">
        <f>IF(AU71=0,0,BB71*1000000+BD71*100+AG71)</f>
        <v>0</v>
      </c>
      <c r="BF71" s="53">
        <f>LARGE(BE$6:BE$71,AG70)</f>
        <v>0</v>
      </c>
      <c r="BG71" s="53">
        <f>MATCH(BF71,BE$6:BE$69,0)</f>
        <v>17</v>
      </c>
      <c r="BH71" s="53">
        <f>INDEX(AU$6:AU$69,BG71)</f>
        <v>0</v>
      </c>
      <c r="BI71" s="53">
        <f>INDEX(BB$6:BB$69,BG71)</f>
        <v>0</v>
      </c>
      <c r="BJ71" s="53">
        <v>12</v>
      </c>
      <c r="CF71" s="86"/>
    </row>
    <row r="72" spans="2:84" ht="13.5" customHeight="1" hidden="1">
      <c r="B72" s="65">
        <v>65</v>
      </c>
      <c r="C72" s="63">
        <f>IF(B72="","",INDEX(AA$6:AA$100,AC72))</f>
        <v>0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6">
        <f t="shared" si="21"/>
      </c>
      <c r="T72" s="67"/>
      <c r="V72" s="68" t="e">
        <f>IF(BH72=0,"",BH72)</f>
        <v>#NUM!</v>
      </c>
      <c r="W72" s="69" t="e">
        <f>IF(V72="","",BI72)</f>
        <v>#NUM!</v>
      </c>
      <c r="X72" s="70" t="e">
        <f>IF(V72="","",BJ72)</f>
        <v>#NUM!</v>
      </c>
      <c r="Z72" s="73">
        <v>67</v>
      </c>
      <c r="AA72" s="85"/>
      <c r="AC72" s="53">
        <f>MATCH(B72,Z$6:Z$100,0)</f>
        <v>65</v>
      </c>
      <c r="AU72" s="53">
        <f>IF(C72="",0,C72)</f>
        <v>0</v>
      </c>
      <c r="AV72" s="53">
        <f t="shared" si="23"/>
        <v>0</v>
      </c>
      <c r="AW72" s="53">
        <f t="shared" si="24"/>
        <v>0</v>
      </c>
      <c r="AX72" s="53">
        <f t="shared" si="25"/>
        <v>0</v>
      </c>
      <c r="AY72" s="53">
        <f t="shared" si="26"/>
        <v>0</v>
      </c>
      <c r="AZ72" s="53">
        <f t="shared" si="27"/>
        <v>0</v>
      </c>
      <c r="BA72" s="53">
        <f>R72</f>
        <v>0</v>
      </c>
      <c r="BB72" s="53">
        <f>IF(S72="",0,S72)</f>
        <v>0</v>
      </c>
      <c r="BC72" s="53">
        <f>AL71</f>
        <v>0</v>
      </c>
      <c r="BD72" s="53">
        <f>300-BC72</f>
        <v>300</v>
      </c>
      <c r="BE72" s="53">
        <f>IF(AU72=0,0,BB72*1000000+BD72*100+AG72)</f>
        <v>0</v>
      </c>
      <c r="BF72" s="53" t="e">
        <f>LARGE(BE$6:BE$71,AG71)</f>
        <v>#NUM!</v>
      </c>
      <c r="BG72" s="53" t="e">
        <f>MATCH(BF72,BE$6:BE$69,0)</f>
        <v>#NUM!</v>
      </c>
      <c r="BH72" s="53" t="e">
        <f>INDEX(AU$6:AU$69,BG72)</f>
        <v>#NUM!</v>
      </c>
      <c r="BI72" s="53" t="e">
        <f>INDEX(BB$6:BB$69,BG72)</f>
        <v>#NUM!</v>
      </c>
      <c r="BJ72" s="53">
        <v>12</v>
      </c>
      <c r="CF72" s="86"/>
    </row>
    <row r="73" spans="2:84" ht="13.5" customHeight="1" hidden="1">
      <c r="B73" s="65">
        <v>65</v>
      </c>
      <c r="C73" s="63">
        <f>IF(B73="","",INDEX(AA$6:AA$100,AC73))</f>
        <v>0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6">
        <f t="shared" si="21"/>
      </c>
      <c r="T73" s="67"/>
      <c r="V73" s="68" t="e">
        <f>IF(BH73=0,"",BH73)</f>
        <v>#NUM!</v>
      </c>
      <c r="W73" s="69" t="e">
        <f>IF(V73="","",BI73)</f>
        <v>#NUM!</v>
      </c>
      <c r="X73" s="70" t="e">
        <f>IF(V73="","",BJ73)</f>
        <v>#NUM!</v>
      </c>
      <c r="Y73" s="53"/>
      <c r="Z73" s="74">
        <v>68</v>
      </c>
      <c r="AA73" s="85"/>
      <c r="AC73" s="53">
        <f>MATCH(B73,Z$6:Z$100,0)</f>
        <v>65</v>
      </c>
      <c r="AU73" s="53">
        <f>IF(C73="",0,C73)</f>
        <v>0</v>
      </c>
      <c r="AV73" s="53">
        <f t="shared" si="23"/>
        <v>0</v>
      </c>
      <c r="AW73" s="53">
        <f t="shared" si="24"/>
        <v>0</v>
      </c>
      <c r="AX73" s="53">
        <f t="shared" si="25"/>
        <v>0</v>
      </c>
      <c r="AY73" s="53">
        <f t="shared" si="26"/>
        <v>0</v>
      </c>
      <c r="AZ73" s="53">
        <f t="shared" si="27"/>
        <v>0</v>
      </c>
      <c r="BA73" s="53">
        <f>R73</f>
        <v>0</v>
      </c>
      <c r="BB73" s="53">
        <f>IF(S73="",0,S73)</f>
        <v>0</v>
      </c>
      <c r="BC73" s="53">
        <f>AL72</f>
        <v>0</v>
      </c>
      <c r="BD73" s="53">
        <f>300-BC73</f>
        <v>300</v>
      </c>
      <c r="BE73" s="53">
        <f>IF(AU73=0,0,BB73*1000000+BD73*100+AG73)</f>
        <v>0</v>
      </c>
      <c r="BF73" s="53" t="e">
        <f>LARGE(BE$6:BE$71,AG72)</f>
        <v>#NUM!</v>
      </c>
      <c r="BG73" s="53" t="e">
        <f>MATCH(BF73,BE$6:BE$69,0)</f>
        <v>#NUM!</v>
      </c>
      <c r="BH73" s="53" t="e">
        <f>INDEX(AU$6:AU$69,BG73)</f>
        <v>#NUM!</v>
      </c>
      <c r="BI73" s="53" t="e">
        <f>INDEX(BB$6:BB$69,BG73)</f>
        <v>#NUM!</v>
      </c>
      <c r="BJ73" s="53">
        <v>12</v>
      </c>
      <c r="CF73" s="86"/>
    </row>
    <row r="74" spans="2:84" ht="13.5" customHeight="1" hidden="1">
      <c r="B74" s="65">
        <v>65</v>
      </c>
      <c r="C74" s="63">
        <f>IF(B74="","",INDEX(AA$6:AA$100,AC74))</f>
        <v>0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6">
        <f t="shared" si="21"/>
      </c>
      <c r="T74" s="67"/>
      <c r="V74" s="68" t="e">
        <f>IF(BH74=0,"",BH74)</f>
        <v>#NUM!</v>
      </c>
      <c r="W74" s="69" t="e">
        <f>IF(V74="","",BI74)</f>
        <v>#NUM!</v>
      </c>
      <c r="X74" s="70" t="e">
        <f>IF(V74="","",BJ74)</f>
        <v>#NUM!</v>
      </c>
      <c r="Y74" s="53"/>
      <c r="Z74" s="77">
        <v>69</v>
      </c>
      <c r="AA74" s="85"/>
      <c r="AC74" s="53">
        <f>MATCH(B74,Z$6:Z$100,0)</f>
        <v>65</v>
      </c>
      <c r="AU74" s="53">
        <f>IF(C74="",0,C74)</f>
        <v>0</v>
      </c>
      <c r="AV74" s="53">
        <f t="shared" si="23"/>
        <v>0</v>
      </c>
      <c r="AW74" s="53">
        <f t="shared" si="24"/>
        <v>0</v>
      </c>
      <c r="AX74" s="53">
        <f t="shared" si="25"/>
        <v>0</v>
      </c>
      <c r="AY74" s="53">
        <f t="shared" si="26"/>
        <v>0</v>
      </c>
      <c r="AZ74" s="53">
        <f t="shared" si="27"/>
        <v>0</v>
      </c>
      <c r="BA74" s="53">
        <f>R74</f>
        <v>0</v>
      </c>
      <c r="BB74" s="53">
        <f>IF(S74="",0,S74)</f>
        <v>0</v>
      </c>
      <c r="BC74" s="53">
        <f>AL73</f>
        <v>0</v>
      </c>
      <c r="BD74" s="53">
        <f>300-BC74</f>
        <v>300</v>
      </c>
      <c r="BE74" s="53">
        <f>IF(AU74=0,0,BB74*1000000+BD74*100+AG74)</f>
        <v>0</v>
      </c>
      <c r="BF74" s="53" t="e">
        <f>LARGE(BE$6:BE$74,AG73)</f>
        <v>#NUM!</v>
      </c>
      <c r="BG74" s="53" t="e">
        <f>MATCH(BF74,BE$6:BE$74,0)</f>
        <v>#NUM!</v>
      </c>
      <c r="BH74" s="53" t="e">
        <f>INDEX(AU$6:AU$74,BG74)</f>
        <v>#NUM!</v>
      </c>
      <c r="BI74" s="53" t="e">
        <f>INDEX(BB$6:BB$74,BG74)</f>
        <v>#NUM!</v>
      </c>
      <c r="BJ74" s="53">
        <v>12</v>
      </c>
      <c r="CF74" s="86"/>
    </row>
    <row r="75" spans="3:84" ht="13.5" customHeight="1" hidden="1"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Y75" s="53"/>
      <c r="Z75" s="88"/>
      <c r="AA75" s="89"/>
      <c r="CF75" s="86"/>
    </row>
    <row r="76" spans="3:84" ht="13.5" customHeight="1" hidden="1">
      <c r="C76" s="53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Z76" s="71"/>
      <c r="AA76" s="90"/>
      <c r="CF76" s="86"/>
    </row>
    <row r="77" spans="26:84" ht="13.5" customHeight="1" hidden="1">
      <c r="Z77" s="73"/>
      <c r="AA77" s="91"/>
      <c r="CF77" s="86"/>
    </row>
    <row r="78" spans="26:84" ht="13.5" customHeight="1" hidden="1">
      <c r="Z78" s="74"/>
      <c r="AA78" s="91"/>
      <c r="CF78" s="86"/>
    </row>
    <row r="79" spans="26:84" ht="13.5" customHeight="1" hidden="1">
      <c r="Z79" s="77"/>
      <c r="AA79" s="85"/>
      <c r="CF79" s="86"/>
    </row>
    <row r="80" ht="13.5" customHeight="1">
      <c r="CF80" s="86"/>
    </row>
    <row r="81" ht="13.5" customHeight="1">
      <c r="CF81" s="86"/>
    </row>
    <row r="82" ht="13.5" customHeight="1">
      <c r="CF82" s="86"/>
    </row>
    <row r="83" ht="13.5" customHeight="1">
      <c r="CF83" s="86"/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</sheetData>
  <sheetProtection/>
  <mergeCells count="3">
    <mergeCell ref="Z1:AA3"/>
    <mergeCell ref="V5:W5"/>
    <mergeCell ref="Z5:AA5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ziga</dc:creator>
  <cp:keywords/>
  <dc:description/>
  <cp:lastModifiedBy>Microsoft Office User</cp:lastModifiedBy>
  <cp:lastPrinted>2015-06-14T12:56:43Z</cp:lastPrinted>
  <dcterms:created xsi:type="dcterms:W3CDTF">2012-06-02T19:26:52Z</dcterms:created>
  <dcterms:modified xsi:type="dcterms:W3CDTF">2016-05-29T21:52:50Z</dcterms:modified>
  <cp:category/>
  <cp:version/>
  <cp:contentType/>
  <cp:contentStatus/>
</cp:coreProperties>
</file>